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DIGEFI\Gecont\DEMONSTRAÇÕES CONTÁBEIS-LEI 6.404-76\DEMONSTRAÇÕES CONTÁBEIS EXERCÍCIO 2025\DEMONSTRAÇÕES FINANCEIRAS-TRIMESTRAIS-2025\DEMONSTRAÇÕES FINANCEIRAS TRIMESTRAIS\"/>
    </mc:Choice>
  </mc:AlternateContent>
  <xr:revisionPtr revIDLastSave="0" documentId="13_ncr:1_{27791993-6CD8-4CB7-9D56-DE4B8CAE8B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ºtrim.2025" sheetId="1" r:id="rId1"/>
  </sheets>
  <calcPr calcId="181029"/>
</workbook>
</file>

<file path=xl/calcChain.xml><?xml version="1.0" encoding="utf-8"?>
<calcChain xmlns="http://schemas.openxmlformats.org/spreadsheetml/2006/main">
  <c r="G222" i="1" l="1"/>
  <c r="G221" i="1"/>
  <c r="G219" i="1"/>
  <c r="G218" i="1"/>
  <c r="G217" i="1"/>
  <c r="G215" i="1"/>
  <c r="G214" i="1"/>
  <c r="G212" i="1"/>
  <c r="G213" i="1"/>
  <c r="F216" i="1" l="1"/>
  <c r="F220" i="1" s="1"/>
  <c r="E216" i="1"/>
  <c r="D216" i="1"/>
  <c r="D220" i="1" s="1"/>
  <c r="D223" i="1" s="1"/>
  <c r="F179" i="1"/>
  <c r="F166" i="1"/>
  <c r="F164" i="1" s="1"/>
  <c r="E166" i="1"/>
  <c r="E164" i="1"/>
  <c r="F143" i="1"/>
  <c r="E143" i="1"/>
  <c r="F96" i="1"/>
  <c r="E96" i="1"/>
  <c r="F90" i="1"/>
  <c r="E90" i="1"/>
  <c r="F87" i="1"/>
  <c r="E87" i="1"/>
  <c r="F84" i="1"/>
  <c r="E84" i="1"/>
  <c r="F53" i="1"/>
  <c r="F50" i="1"/>
  <c r="E50" i="1"/>
  <c r="F47" i="1"/>
  <c r="F42" i="1" s="1"/>
  <c r="E42" i="1"/>
  <c r="F29" i="1"/>
  <c r="E29" i="1"/>
  <c r="F27" i="1"/>
  <c r="E27" i="1"/>
  <c r="F23" i="1"/>
  <c r="E23" i="1"/>
  <c r="F19" i="1"/>
  <c r="E19" i="1"/>
  <c r="F11" i="1"/>
  <c r="E11" i="1"/>
  <c r="E220" i="1" l="1"/>
  <c r="G216" i="1"/>
  <c r="E179" i="1"/>
  <c r="E18" i="1"/>
  <c r="F223" i="1"/>
  <c r="E89" i="1"/>
  <c r="E95" i="1" s="1"/>
  <c r="E53" i="1" s="1"/>
  <c r="E56" i="1" s="1"/>
  <c r="F18" i="1"/>
  <c r="F32" i="1" s="1"/>
  <c r="F56" i="1"/>
  <c r="F89" i="1"/>
  <c r="F95" i="1" s="1"/>
  <c r="F101" i="1" s="1"/>
  <c r="F104" i="1" s="1"/>
  <c r="F108" i="1" s="1"/>
  <c r="F145" i="1" s="1"/>
  <c r="F142" i="1" s="1"/>
  <c r="F173" i="1" s="1"/>
  <c r="E32" i="1"/>
  <c r="E223" i="1" l="1"/>
  <c r="G223" i="1" s="1"/>
  <c r="G220" i="1"/>
  <c r="E101" i="1"/>
  <c r="E104" i="1" s="1"/>
  <c r="E108" i="1" s="1"/>
  <c r="E145" i="1" s="1"/>
  <c r="E142" i="1" s="1"/>
  <c r="E173" i="1" s="1"/>
</calcChain>
</file>

<file path=xl/sharedStrings.xml><?xml version="1.0" encoding="utf-8"?>
<sst xmlns="http://schemas.openxmlformats.org/spreadsheetml/2006/main" count="212" uniqueCount="128">
  <si>
    <t>(Valores expressos em reais R$)</t>
  </si>
  <si>
    <t>ATIVO</t>
  </si>
  <si>
    <t>CIRCULANTE</t>
  </si>
  <si>
    <t>CAIXA E EQUIVALENTES DE CAIXA</t>
  </si>
  <si>
    <t>CLIENTES</t>
  </si>
  <si>
    <t>CLIENTES A FATURAR</t>
  </si>
  <si>
    <t>CRÉDITOS TRIBUTÁRIOS</t>
  </si>
  <si>
    <t>CRÉDITOS COM FUNCIONÁRIOS</t>
  </si>
  <si>
    <t>ALMOXARIFADO</t>
  </si>
  <si>
    <t>OUTROS CRÉDITOS</t>
  </si>
  <si>
    <t>NÃO CIRCULANTE</t>
  </si>
  <si>
    <t>REALIZÁVEL A LONGO PRAZO</t>
  </si>
  <si>
    <t>DEPÓSITOS JUDICIAIS</t>
  </si>
  <si>
    <t>TRIBUTOS DIFERIDOS</t>
  </si>
  <si>
    <t>IMOBILIZADO</t>
  </si>
  <si>
    <t>BENS EM OPERAÇÃO</t>
  </si>
  <si>
    <t>(-) DEPRECIAÇÃO ACUMULADA</t>
  </si>
  <si>
    <t>(-) PERDAS POR DESVALORIZAÇÃO</t>
  </si>
  <si>
    <t>INTANGÍVEL</t>
  </si>
  <si>
    <t>(-) AMORTIZAÇÃO ACUMULADA</t>
  </si>
  <si>
    <t>TOTAL DO ATIVO</t>
  </si>
  <si>
    <t>PASSIVO</t>
  </si>
  <si>
    <t>FORNECEDORES</t>
  </si>
  <si>
    <t>OBRIGAÇÕES TRIBUTÁRIAS</t>
  </si>
  <si>
    <t>OBRIGAÇÕES TRAB. E PREVID.</t>
  </si>
  <si>
    <t>OUTRAS OBRIGAÇÕES</t>
  </si>
  <si>
    <t>PROVISÕES PARA CONTINGÊNCIAS</t>
  </si>
  <si>
    <t>PATRIMÔNIO LÍQUIDO</t>
  </si>
  <si>
    <t>CAPITAL SOCIAL</t>
  </si>
  <si>
    <t xml:space="preserve"> </t>
  </si>
  <si>
    <t>TOTAL DO PASSIVO</t>
  </si>
  <si>
    <t>Presidente</t>
  </si>
  <si>
    <t>RECEITA BRUTA</t>
  </si>
  <si>
    <t>SERVIÇOS PRESTADOS</t>
  </si>
  <si>
    <t>TRANSFERÊNCIAS DO ESTADO DO CEARÁ</t>
  </si>
  <si>
    <t>(-) DEDUÇÕES DA RECEITA</t>
  </si>
  <si>
    <t>(-) IMPOSTOS SOBRE SERVIÇOS</t>
  </si>
  <si>
    <t>RECEITA LÍQUIDA</t>
  </si>
  <si>
    <t>(-) CUSTO DOS SERVIÇOS PRESTADOS</t>
  </si>
  <si>
    <t>PESSOAL E ENCARGOS</t>
  </si>
  <si>
    <t>MATERIAIS E SERVIÇOS</t>
  </si>
  <si>
    <t>DEPRECIAÇÃO E AMORTIZAÇÃO</t>
  </si>
  <si>
    <t>-</t>
  </si>
  <si>
    <t>RESULTADO BRUTO</t>
  </si>
  <si>
    <t>(+/-) RECEITAS (DESPESAS) OPERACIONAIS</t>
  </si>
  <si>
    <t>(-) DESPESAS ADMINISTRATIVAS</t>
  </si>
  <si>
    <t>(-) DESPESAS TRIBUTÁRIAS</t>
  </si>
  <si>
    <t>(-) OUTRAS DESPESAS OPERACIONAIS</t>
  </si>
  <si>
    <t>(+) OUTRAS RECEITAS OPERACIONAIS</t>
  </si>
  <si>
    <t>RESULTADO ANTES DO RESULTADO FINANCEIRO</t>
  </si>
  <si>
    <t>(-) DESPESAS FINANCEIRAS</t>
  </si>
  <si>
    <t>(+) RECEITAS FINANCEIRAS</t>
  </si>
  <si>
    <t>RESULTADO ANTES DOS TRIBUTOS SOBRE O LUCRO</t>
  </si>
  <si>
    <t>(-) PROVISÃO PARA CONTRIBUIÇÃO SOCIAL</t>
  </si>
  <si>
    <t>(-) PROVISÃO PARA IMPOSTO DE RENDA</t>
  </si>
  <si>
    <t>(+) IMPOSTOS DIFERIDOS</t>
  </si>
  <si>
    <t>LUCRO/PREJUÍZO LÍQUIDO DO EXERCÍCIO</t>
  </si>
  <si>
    <t>Fluxo de Caixa das Atividades Operacionais</t>
  </si>
  <si>
    <t>Caixa Líquido Proveniente das Atividades Operacionais (1)</t>
  </si>
  <si>
    <t>Resultado Líquido do Exercício</t>
  </si>
  <si>
    <t>Ajuste de Receitas e Despesas que não Afetam o Caixa</t>
  </si>
  <si>
    <t>(+) Depreciação e Amortização</t>
  </si>
  <si>
    <t>Ajuste pelas Variações dos Ativos e Passivos Operacionais</t>
  </si>
  <si>
    <t>(Aumento)/Diminuição de Clientes</t>
  </si>
  <si>
    <t>(Aumento)/Diminuição de Créditos Tributários</t>
  </si>
  <si>
    <t>(Aumento)/Diminuição de Créditos em Créditos com Funcionários</t>
  </si>
  <si>
    <t>(Aumento)/Diminuição de Almoxarifado</t>
  </si>
  <si>
    <t>(Aumento)/Diminuição de Clientes a Faturar</t>
  </si>
  <si>
    <t>Aumento/(Diminuição) de Fornecedores</t>
  </si>
  <si>
    <t>Aumento/(Diminuição) de Obrigações Tributárias</t>
  </si>
  <si>
    <t>Aumento/(Diminuição) de Obrigações Trabalhistas e Previdenciárias</t>
  </si>
  <si>
    <t>Aumento/(Diminuição) de Provisões</t>
  </si>
  <si>
    <t>Aumento/(Diminuição) de Outras Obrigações</t>
  </si>
  <si>
    <t>Fluxo de Caixa das Atividades Investimento</t>
  </si>
  <si>
    <t>Caixa Líquido Usado nas Atividades de Investimento (2)</t>
  </si>
  <si>
    <t>Compra de Ativo Imobilizado / Intangível</t>
  </si>
  <si>
    <t>Baixa de Imobilizado / Intangível</t>
  </si>
  <si>
    <t>Baixa de Depreciação / Amortização</t>
  </si>
  <si>
    <t>Fluxo de Caixa das Atividades Financiamento</t>
  </si>
  <si>
    <t>Caixa Líquido Usado nas Atividades de Financiamento (3)</t>
  </si>
  <si>
    <t>Aumento (diminuição) do caixa e equivalentes de caixa (1; 2; 3)</t>
  </si>
  <si>
    <t>Fluxo do Caixa e Equivalentes de Caixa</t>
  </si>
  <si>
    <t>Caixa e equivalentes de caixa no início do período</t>
  </si>
  <si>
    <t>Caixa e equivalentes de caixa no final do período</t>
  </si>
  <si>
    <t>Variação Líquida no Exercício</t>
  </si>
  <si>
    <t>Outros resultados abrangentes</t>
  </si>
  <si>
    <t>RESULTADOS ABRANGENTES DO EXERCÍCIO</t>
  </si>
  <si>
    <t>DESCRIÇÃO</t>
  </si>
  <si>
    <t>RESERVAS DE LUCROS</t>
  </si>
  <si>
    <t>TOTAL</t>
  </si>
  <si>
    <t>Lucros/Prejuízos do Exercício</t>
  </si>
  <si>
    <t>FORNECEDORES A FATURAR</t>
  </si>
  <si>
    <t>Aumento/(Diminuição) de Fornecedores a Faturar</t>
  </si>
  <si>
    <t>(Aumento)/Diminuição de Despesas do Exercício Seguinte</t>
  </si>
  <si>
    <t>Saldo em 31/12/2023</t>
  </si>
  <si>
    <t>01/01/2025 a
31/03/2025</t>
  </si>
  <si>
    <t>01/01/2024 a
31/12/2024</t>
  </si>
  <si>
    <t>BENS EM COMODATO</t>
  </si>
  <si>
    <t>BENS RECEBIDOS EM COMODATO</t>
  </si>
  <si>
    <t>LICENÇAS DE USO DE SOFTWARE</t>
  </si>
  <si>
    <t>PROVISÕES</t>
  </si>
  <si>
    <t>RESERVA DE LUCROS</t>
  </si>
  <si>
    <t>01/01/2024 a
31/03/2024</t>
  </si>
  <si>
    <t>ICMS S/ ENTRADAS</t>
  </si>
  <si>
    <t>Outras Mutações</t>
  </si>
  <si>
    <t>Aumento/(Diminuição) de Provisões para contingências</t>
  </si>
  <si>
    <t>RESULTADO LIQUIDO DO EXERCÍCIO</t>
  </si>
  <si>
    <t>LUCROS / PREJUIZOS DO EXERCICIO</t>
  </si>
  <si>
    <t>Transferência P/ Reservas de Lucros Retidos</t>
  </si>
  <si>
    <t>Outras Mutações do Patrimônio Liquido</t>
  </si>
  <si>
    <t>Saldo em 31/03/2024</t>
  </si>
  <si>
    <t>Incorporação de Reserva de Lucros ao Capital Social</t>
  </si>
  <si>
    <t>Saldo em 31/12/2024</t>
  </si>
  <si>
    <t>Saldo em 31/03/2025</t>
  </si>
  <si>
    <t>BALANÇO PATRIMONIAL EM 01/01/2025 a 31/03/2025  E 31/12/2024</t>
  </si>
  <si>
    <t>Fortaleza, 31 de março de 2025</t>
  </si>
  <si>
    <t>Francisco Antonio Martins Barbosa</t>
  </si>
  <si>
    <t>CPF 372.058.543-34</t>
  </si>
  <si>
    <t>Rívea Cristina da Silva Freitas</t>
  </si>
  <si>
    <t>CRC/CE 026274/O-4</t>
  </si>
  <si>
    <t>Contadora</t>
  </si>
  <si>
    <t>DEMONSTRAÇÃO DO RESULTADO DO EXERCÍCIO EM 1ºTRIMESTRE DE 2025</t>
  </si>
  <si>
    <t>CNPJ Nº 03.773.788/0001-67</t>
  </si>
  <si>
    <t>(Valores Expressos em Reais)</t>
  </si>
  <si>
    <t>EMPRESA DE TECNOLOGIA DA INFORMAÇÃO DO CEARÁ-ETICE</t>
  </si>
  <si>
    <t>DEMONSTRAÇÃO DE FLUXO DE CAIXA- INDIRETO -PRIMEIRO TRIMESTRE DE 2025</t>
  </si>
  <si>
    <t>DRA</t>
  </si>
  <si>
    <t>DMPL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</si>
</sst>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\-??_-;_-@_-"/>
  </numFmts>
  <fonts count="14">
    <font>
      <sz val="11"/>
      <color theme="1"/>
      <name val="Calibri"/>
      <charset val="134"/>
    </font>
    <font>
      <sz val="10.5"/>
      <color theme="1"/>
      <name val="Calibri"/>
      <charset val="1"/>
    </font>
    <font>
      <b/>
      <sz val="10.5"/>
      <color theme="1"/>
      <name val="Calibri"/>
      <charset val="1"/>
    </font>
    <font>
      <b/>
      <sz val="10.5"/>
      <color rgb="FF000000"/>
      <name val="Calibri"/>
      <charset val="1"/>
    </font>
    <font>
      <sz val="10.5"/>
      <color rgb="FF000000"/>
      <name val="Calibri"/>
      <charset val="1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sz val="10.5"/>
      <color rgb="FF000000"/>
      <name val="Calibri"/>
      <family val="2"/>
    </font>
    <font>
      <sz val="10"/>
      <color rgb="FF000000"/>
      <name val="Liberation Sans1"/>
    </font>
    <font>
      <b/>
      <sz val="10"/>
      <color rgb="FF000000"/>
      <name val="Liberation Sans1"/>
    </font>
    <font>
      <sz val="10"/>
      <color rgb="FF000000"/>
      <name val="Times New Roman"/>
      <family val="1"/>
    </font>
    <font>
      <b/>
      <u/>
      <sz val="10"/>
      <color rgb="FF000000"/>
      <name val="Liberation Sans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6" fillId="0" borderId="0" applyBorder="0" applyProtection="0"/>
    <xf numFmtId="0" fontId="5" fillId="0" borderId="0">
      <alignment vertical="top"/>
    </xf>
    <xf numFmtId="0" fontId="10" fillId="0" borderId="0" applyNumberFormat="0" applyBorder="0" applyProtection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Protection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" fontId="1" fillId="0" borderId="0" xfId="1" applyNumberFormat="1" applyFont="1" applyBorder="1" applyProtection="1"/>
    <xf numFmtId="0" fontId="2" fillId="0" borderId="0" xfId="0" applyFont="1" applyAlignment="1">
      <alignment horizontal="center" vertical="center" wrapText="1"/>
    </xf>
    <xf numFmtId="164" fontId="4" fillId="0" borderId="0" xfId="1" applyFont="1" applyBorder="1" applyAlignment="1" applyProtection="1">
      <alignment horizontal="right" vertic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8" fillId="0" borderId="0" xfId="1" applyNumberFormat="1" applyFont="1" applyBorder="1" applyAlignment="1" applyProtection="1">
      <alignment horizontal="center"/>
    </xf>
    <xf numFmtId="0" fontId="7" fillId="0" borderId="0" xfId="0" applyFont="1"/>
    <xf numFmtId="164" fontId="3" fillId="0" borderId="0" xfId="1" applyFont="1" applyBorder="1" applyAlignment="1" applyProtection="1">
      <alignment horizontal="right" vertical="center"/>
    </xf>
    <xf numFmtId="164" fontId="1" fillId="0" borderId="0" xfId="1" applyFont="1" applyBorder="1" applyAlignment="1" applyProtection="1">
      <alignment vertical="center"/>
    </xf>
    <xf numFmtId="164" fontId="7" fillId="0" borderId="0" xfId="1" applyFont="1" applyBorder="1" applyAlignment="1" applyProtection="1">
      <alignment vertical="center"/>
    </xf>
    <xf numFmtId="164" fontId="7" fillId="0" borderId="0" xfId="1" applyFont="1" applyBorder="1" applyProtection="1"/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2" fillId="0" borderId="5" xfId="3" applyFont="1" applyBorder="1"/>
    <xf numFmtId="49" fontId="11" fillId="0" borderId="5" xfId="1" applyNumberFormat="1" applyFont="1" applyBorder="1" applyAlignment="1" applyProtection="1">
      <alignment horizontal="center" wrapText="1"/>
    </xf>
    <xf numFmtId="0" fontId="12" fillId="0" borderId="0" xfId="3" applyFont="1"/>
    <xf numFmtId="164" fontId="12" fillId="0" borderId="0" xfId="1" applyFont="1" applyProtection="1"/>
    <xf numFmtId="0" fontId="11" fillId="0" borderId="6" xfId="3" applyFont="1" applyBorder="1" applyAlignment="1">
      <alignment vertical="center"/>
    </xf>
    <xf numFmtId="164" fontId="11" fillId="0" borderId="6" xfId="1" applyFont="1" applyBorder="1" applyAlignment="1" applyProtection="1">
      <alignment horizontal="right" vertical="center"/>
    </xf>
    <xf numFmtId="0" fontId="10" fillId="0" borderId="6" xfId="3" applyBorder="1" applyAlignment="1">
      <alignment vertical="center"/>
    </xf>
    <xf numFmtId="164" fontId="6" fillId="0" borderId="6" xfId="1" applyBorder="1" applyAlignment="1" applyProtection="1">
      <alignment horizontal="right" vertical="center"/>
    </xf>
    <xf numFmtId="0" fontId="12" fillId="0" borderId="6" xfId="3" applyFont="1" applyBorder="1"/>
    <xf numFmtId="0" fontId="11" fillId="0" borderId="6" xfId="3" applyFont="1" applyBorder="1" applyAlignment="1">
      <alignment horizontal="center" vertical="center"/>
    </xf>
    <xf numFmtId="0" fontId="11" fillId="0" borderId="6" xfId="3" applyFont="1" applyBorder="1" applyAlignment="1">
      <alignment horizontal="right" vertical="center"/>
    </xf>
    <xf numFmtId="0" fontId="10" fillId="0" borderId="0" xfId="3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0" fillId="0" borderId="5" xfId="3" applyBorder="1"/>
    <xf numFmtId="0" fontId="10" fillId="0" borderId="0" xfId="3"/>
    <xf numFmtId="164" fontId="11" fillId="0" borderId="0" xfId="1" applyFont="1" applyAlignment="1" applyProtection="1">
      <alignment horizontal="center"/>
    </xf>
    <xf numFmtId="0" fontId="11" fillId="0" borderId="6" xfId="3" applyFont="1" applyBorder="1"/>
    <xf numFmtId="4" fontId="11" fillId="0" borderId="6" xfId="3" applyNumberFormat="1" applyFont="1" applyBorder="1" applyAlignment="1">
      <alignment horizontal="right" vertical="center"/>
    </xf>
    <xf numFmtId="4" fontId="10" fillId="0" borderId="0" xfId="3" applyNumberFormat="1" applyAlignment="1">
      <alignment horizontal="right" vertical="center"/>
    </xf>
    <xf numFmtId="0" fontId="10" fillId="0" borderId="6" xfId="3" applyBorder="1"/>
    <xf numFmtId="164" fontId="6" fillId="0" borderId="0" xfId="1" applyAlignment="1" applyProtection="1">
      <alignment horizontal="right" vertical="center"/>
    </xf>
    <xf numFmtId="0" fontId="11" fillId="0" borderId="0" xfId="3" applyFont="1"/>
    <xf numFmtId="0" fontId="10" fillId="0" borderId="0" xfId="3" applyAlignment="1">
      <alignment horizontal="right" vertical="center"/>
    </xf>
    <xf numFmtId="164" fontId="6" fillId="0" borderId="0" xfId="1" applyProtection="1"/>
    <xf numFmtId="0" fontId="11" fillId="0" borderId="5" xfId="3" applyFont="1" applyBorder="1"/>
    <xf numFmtId="0" fontId="11" fillId="0" borderId="5" xfId="3" applyFont="1" applyBorder="1" applyAlignment="1">
      <alignment horizontal="center"/>
    </xf>
    <xf numFmtId="164" fontId="6" fillId="0" borderId="5" xfId="1" applyBorder="1" applyProtection="1"/>
    <xf numFmtId="164" fontId="6" fillId="0" borderId="6" xfId="1" applyBorder="1" applyProtection="1"/>
    <xf numFmtId="49" fontId="11" fillId="0" borderId="6" xfId="1" applyNumberFormat="1" applyFont="1" applyBorder="1" applyAlignment="1" applyProtection="1">
      <alignment horizont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6" fillId="0" borderId="0" xfId="1" applyBorder="1" applyProtection="1"/>
    <xf numFmtId="0" fontId="11" fillId="0" borderId="0" xfId="3" applyFont="1" applyBorder="1" applyAlignment="1">
      <alignment horizontal="center" vertical="center" wrapText="1"/>
    </xf>
    <xf numFmtId="164" fontId="11" fillId="0" borderId="0" xfId="1" applyFont="1" applyBorder="1" applyAlignment="1" applyProtection="1">
      <alignment horizontal="center" vertical="center" wrapText="1"/>
    </xf>
    <xf numFmtId="164" fontId="6" fillId="0" borderId="0" xfId="1" applyBorder="1" applyAlignment="1" applyProtection="1">
      <alignment horizontal="center" vertical="center" wrapText="1"/>
    </xf>
    <xf numFmtId="164" fontId="11" fillId="0" borderId="1" xfId="1" applyFont="1" applyBorder="1" applyAlignment="1" applyProtection="1">
      <alignment horizontal="center" vertical="center" wrapText="1"/>
    </xf>
    <xf numFmtId="164" fontId="6" fillId="0" borderId="1" xfId="1" applyBorder="1" applyAlignment="1" applyProtection="1">
      <alignment horizontal="center" vertical="center" wrapText="1"/>
    </xf>
    <xf numFmtId="164" fontId="1" fillId="0" borderId="0" xfId="1" applyFont="1" applyBorder="1" applyAlignment="1" applyProtection="1">
      <alignment horizontal="center"/>
    </xf>
    <xf numFmtId="0" fontId="8" fillId="0" borderId="0" xfId="0" applyFont="1"/>
    <xf numFmtId="4" fontId="2" fillId="0" borderId="0" xfId="1" applyNumberFormat="1" applyFont="1" applyBorder="1" applyProtection="1"/>
    <xf numFmtId="4" fontId="1" fillId="0" borderId="0" xfId="1" applyNumberFormat="1" applyFont="1" applyBorder="1" applyAlignment="1" applyProtection="1">
      <alignment horizontal="center"/>
    </xf>
    <xf numFmtId="4" fontId="2" fillId="0" borderId="0" xfId="1" applyNumberFormat="1" applyFont="1" applyBorder="1" applyAlignment="1" applyProtection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13" fillId="0" borderId="0" xfId="3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1" fillId="0" borderId="2" xfId="1" applyFont="1" applyBorder="1" applyAlignment="1" applyProtection="1">
      <alignment horizontal="center" vertical="center" wrapText="1"/>
    </xf>
    <xf numFmtId="164" fontId="6" fillId="0" borderId="2" xfId="1" applyBorder="1" applyAlignment="1" applyProtection="1">
      <alignment horizontal="center" vertical="center" wrapText="1"/>
    </xf>
    <xf numFmtId="164" fontId="1" fillId="0" borderId="1" xfId="1" applyFont="1" applyBorder="1" applyProtection="1"/>
    <xf numFmtId="0" fontId="9" fillId="0" borderId="0" xfId="0" applyFont="1" applyAlignment="1">
      <alignment horizontal="right" vertical="center"/>
    </xf>
    <xf numFmtId="164" fontId="8" fillId="0" borderId="1" xfId="1" applyFont="1" applyBorder="1" applyProtection="1"/>
    <xf numFmtId="0" fontId="8" fillId="0" borderId="0" xfId="0" applyFont="1" applyAlignment="1">
      <alignment horizontal="center"/>
    </xf>
    <xf numFmtId="0" fontId="11" fillId="0" borderId="7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0" fontId="10" fillId="0" borderId="1" xfId="3" applyBorder="1" applyAlignment="1">
      <alignment horizontal="left" vertical="center" wrapText="1"/>
    </xf>
    <xf numFmtId="164" fontId="8" fillId="0" borderId="3" xfId="1" applyFont="1" applyBorder="1" applyAlignment="1" applyProtection="1">
      <alignment horizontal="center"/>
    </xf>
    <xf numFmtId="164" fontId="8" fillId="0" borderId="4" xfId="1" applyFont="1" applyBorder="1" applyAlignment="1" applyProtection="1">
      <alignment horizontal="center"/>
    </xf>
    <xf numFmtId="0" fontId="1" fillId="0" borderId="0" xfId="0" applyFont="1" applyAlignment="1">
      <alignment horizontal="center"/>
    </xf>
    <xf numFmtId="164" fontId="2" fillId="0" borderId="0" xfId="1" applyFont="1" applyBorder="1" applyAlignment="1" applyProtection="1">
      <alignment horizontal="center" vertical="center"/>
    </xf>
    <xf numFmtId="164" fontId="2" fillId="0" borderId="0" xfId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">
    <cellStyle name="Default" xfId="3" xr:uid="{9FFB2502-2CB7-48E2-80F4-4E2FF06DB81D}"/>
    <cellStyle name="Normal" xfId="0" builtinId="0"/>
    <cellStyle name="Normal 2" xfId="2" xr:uid="{00000000-0005-0000-0000-000031000000}"/>
    <cellStyle name="Vírgula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466725</xdr:colOff>
      <xdr:row>3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0C1DBD-CDBF-335B-7C18-B2D1207E2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0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4</xdr:col>
      <xdr:colOff>466725</xdr:colOff>
      <xdr:row>36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C17F49-5466-84EB-D88D-D5D005046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6477000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4</xdr:col>
      <xdr:colOff>466725</xdr:colOff>
      <xdr:row>77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CD1849F-9BB8-03D5-DC7B-DE56816E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1429702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4</xdr:col>
      <xdr:colOff>466725</xdr:colOff>
      <xdr:row>77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E59D313-E6C5-A880-06DD-D3CC45939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1429702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4</xdr:col>
      <xdr:colOff>466725</xdr:colOff>
      <xdr:row>134</xdr:row>
      <xdr:rowOff>161925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5F33731-262A-CCBA-3A81-F7F4CD88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2456497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4</xdr:col>
      <xdr:colOff>466725</xdr:colOff>
      <xdr:row>134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32CAC2D-7010-04FD-3C10-85F16C312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2456497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4</xdr:col>
      <xdr:colOff>466725</xdr:colOff>
      <xdr:row>195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A53BA8E-F0CF-43AE-A93F-AEA1FECF7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36347400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4</xdr:col>
      <xdr:colOff>466725</xdr:colOff>
      <xdr:row>195</xdr:row>
      <xdr:rowOff>152400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64A1CC73-8D5F-32BB-A3C6-11FD81FE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36347400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308"/>
  <sheetViews>
    <sheetView showGridLines="0" tabSelected="1" topLeftCell="A184" workbookViewId="0">
      <selection activeCell="D234" sqref="D234"/>
    </sheetView>
  </sheetViews>
  <sheetFormatPr defaultColWidth="9" defaultRowHeight="14.25"/>
  <cols>
    <col min="1" max="1" width="9" style="1"/>
    <col min="2" max="2" width="50" style="1" customWidth="1"/>
    <col min="3" max="3" width="16.7109375" style="1" bestFit="1" customWidth="1"/>
    <col min="4" max="4" width="16.7109375" style="2" bestFit="1" customWidth="1"/>
    <col min="5" max="5" width="26.28515625" style="3" bestFit="1" customWidth="1"/>
    <col min="6" max="6" width="18.7109375" style="3" customWidth="1"/>
    <col min="7" max="7" width="14.28515625" style="3" customWidth="1"/>
    <col min="8" max="9" width="9" style="1"/>
    <col min="10" max="10" width="13.28515625" style="1" customWidth="1"/>
    <col min="11" max="11" width="15.28515625" style="1" customWidth="1"/>
    <col min="12" max="16384" width="9" style="1"/>
  </cols>
  <sheetData>
    <row r="5" spans="2:10">
      <c r="B5" s="87" t="s">
        <v>124</v>
      </c>
      <c r="C5" s="87"/>
      <c r="D5" s="87"/>
      <c r="E5" s="87"/>
      <c r="F5" s="87"/>
    </row>
    <row r="6" spans="2:10">
      <c r="B6" s="87" t="s">
        <v>122</v>
      </c>
      <c r="C6" s="87"/>
      <c r="D6" s="87"/>
      <c r="E6" s="87"/>
      <c r="F6" s="87"/>
    </row>
    <row r="7" spans="2:10">
      <c r="C7" s="4" t="s">
        <v>114</v>
      </c>
      <c r="D7" s="1"/>
      <c r="E7" s="4"/>
    </row>
    <row r="8" spans="2:10">
      <c r="C8" s="4" t="s">
        <v>0</v>
      </c>
      <c r="F8" s="22"/>
    </row>
    <row r="9" spans="2:10" ht="26.25">
      <c r="C9" s="34"/>
      <c r="D9" s="34"/>
      <c r="E9" s="35" t="s">
        <v>95</v>
      </c>
      <c r="F9" s="35" t="s">
        <v>96</v>
      </c>
    </row>
    <row r="10" spans="2:10">
      <c r="C10" s="36"/>
      <c r="D10" s="36"/>
      <c r="E10" s="37"/>
      <c r="F10" s="37"/>
    </row>
    <row r="11" spans="2:10" ht="15" thickBot="1">
      <c r="B11" s="33" t="s">
        <v>1</v>
      </c>
      <c r="C11" s="36"/>
      <c r="D11" s="38"/>
      <c r="E11" s="39">
        <f>SUM(E12:E17)</f>
        <v>111330566.04999998</v>
      </c>
      <c r="F11" s="39">
        <f>SUM(F12:F17)</f>
        <v>72293698.450000018</v>
      </c>
    </row>
    <row r="12" spans="2:10" ht="15.75" thickBot="1">
      <c r="B12" s="38" t="s">
        <v>2</v>
      </c>
      <c r="C12" s="36"/>
      <c r="D12" s="38"/>
      <c r="E12" s="41">
        <v>37002049.329999998</v>
      </c>
      <c r="F12" s="41">
        <v>36410405.280000001</v>
      </c>
    </row>
    <row r="13" spans="2:10" ht="15.75" thickBot="1">
      <c r="B13" s="40" t="s">
        <v>3</v>
      </c>
      <c r="C13" s="36"/>
      <c r="D13" s="38"/>
      <c r="E13" s="41">
        <v>7052592.1600000001</v>
      </c>
      <c r="F13" s="41">
        <v>373112.78</v>
      </c>
    </row>
    <row r="14" spans="2:10" ht="15.75" thickBot="1">
      <c r="B14" s="40" t="s">
        <v>4</v>
      </c>
      <c r="C14" s="36"/>
      <c r="D14" s="38"/>
      <c r="E14" s="41">
        <v>50655957.359999999</v>
      </c>
      <c r="F14" s="41">
        <v>23104364.010000002</v>
      </c>
      <c r="J14" s="1" t="s">
        <v>29</v>
      </c>
    </row>
    <row r="15" spans="2:10" ht="15.75" thickBot="1">
      <c r="B15" s="40" t="s">
        <v>5</v>
      </c>
      <c r="C15" s="36"/>
      <c r="D15" s="38"/>
      <c r="E15" s="41">
        <v>16247660.220000001</v>
      </c>
      <c r="F15" s="41">
        <v>12108636.369999999</v>
      </c>
    </row>
    <row r="16" spans="2:10" ht="15.75" thickBot="1">
      <c r="B16" s="40" t="s">
        <v>6</v>
      </c>
      <c r="C16" s="36"/>
      <c r="D16" s="38"/>
      <c r="E16" s="41">
        <v>314183.96000000002</v>
      </c>
      <c r="F16" s="41">
        <v>241038.48</v>
      </c>
    </row>
    <row r="17" spans="2:6" ht="15.75" thickBot="1">
      <c r="B17" s="40" t="s">
        <v>7</v>
      </c>
      <c r="C17" s="36"/>
      <c r="D17" s="38"/>
      <c r="E17" s="41">
        <v>58123.02</v>
      </c>
      <c r="F17" s="41">
        <v>56141.53</v>
      </c>
    </row>
    <row r="18" spans="2:6" ht="15" thickBot="1">
      <c r="B18" s="40" t="s">
        <v>8</v>
      </c>
      <c r="C18" s="36"/>
      <c r="D18" s="38"/>
      <c r="E18" s="39">
        <f>E19+E23+E27+E29</f>
        <v>54962057.950000003</v>
      </c>
      <c r="F18" s="39">
        <f>F19+F23+F27+F29</f>
        <v>55527991.640000001</v>
      </c>
    </row>
    <row r="19" spans="2:6" ht="15" thickBot="1">
      <c r="B19" s="38" t="s">
        <v>10</v>
      </c>
      <c r="C19" s="36"/>
      <c r="D19" s="40"/>
      <c r="E19" s="39">
        <f>SUM(E20:E21)</f>
        <v>33497.590000000004</v>
      </c>
      <c r="F19" s="39">
        <f>SUM(F20:F21)</f>
        <v>33497.590000000004</v>
      </c>
    </row>
    <row r="20" spans="2:6" ht="15.75" thickBot="1">
      <c r="B20" s="38" t="s">
        <v>11</v>
      </c>
      <c r="C20" s="36"/>
      <c r="D20" s="38"/>
      <c r="E20" s="41">
        <v>20110.97</v>
      </c>
      <c r="F20" s="41">
        <v>20110.97</v>
      </c>
    </row>
    <row r="21" spans="2:6" ht="15.75" thickBot="1">
      <c r="B21" s="40" t="s">
        <v>9</v>
      </c>
      <c r="C21" s="36"/>
      <c r="D21" s="38"/>
      <c r="E21" s="41">
        <v>13386.62</v>
      </c>
      <c r="F21" s="41">
        <v>13386.62</v>
      </c>
    </row>
    <row r="22" spans="2:6" ht="15.75" thickBot="1">
      <c r="B22" s="40" t="s">
        <v>12</v>
      </c>
      <c r="C22" s="36"/>
      <c r="D22" s="42"/>
      <c r="E22" s="41"/>
      <c r="F22" s="41"/>
    </row>
    <row r="23" spans="2:6" ht="15" thickBot="1">
      <c r="B23" s="40" t="s">
        <v>13</v>
      </c>
      <c r="C23" s="36"/>
      <c r="D23" s="38"/>
      <c r="E23" s="39">
        <f>SUM(E24:E26)</f>
        <v>3129933.0500000007</v>
      </c>
      <c r="F23" s="39">
        <f>SUM(F24:F26)</f>
        <v>3570866.7300000004</v>
      </c>
    </row>
    <row r="24" spans="2:6" ht="15.75" thickBot="1">
      <c r="B24" s="38" t="s">
        <v>14</v>
      </c>
      <c r="C24" s="36"/>
      <c r="D24" s="42"/>
      <c r="E24" s="41">
        <v>12562869.560000001</v>
      </c>
      <c r="F24" s="41">
        <v>12546869.560000001</v>
      </c>
    </row>
    <row r="25" spans="2:6" ht="15.75" thickBot="1">
      <c r="B25" s="40" t="s">
        <v>15</v>
      </c>
      <c r="C25" s="36"/>
      <c r="D25" s="42"/>
      <c r="E25" s="41">
        <v>-9432936.5099999998</v>
      </c>
      <c r="F25" s="41">
        <v>-8976002.8300000001</v>
      </c>
    </row>
    <row r="26" spans="2:6" ht="15.75" thickBot="1">
      <c r="B26" s="40" t="s">
        <v>16</v>
      </c>
      <c r="C26" s="36"/>
      <c r="D26" s="42"/>
      <c r="E26" s="41">
        <v>0</v>
      </c>
      <c r="F26" s="41">
        <v>0</v>
      </c>
    </row>
    <row r="27" spans="2:6" ht="15" thickBot="1">
      <c r="B27" s="40" t="s">
        <v>17</v>
      </c>
      <c r="C27" s="36"/>
      <c r="D27" s="38"/>
      <c r="E27" s="39">
        <f>SUM(E28)</f>
        <v>51423627.32</v>
      </c>
      <c r="F27" s="39">
        <f>SUM(F28)</f>
        <v>51423627.32</v>
      </c>
    </row>
    <row r="28" spans="2:6" ht="15.75" thickBot="1">
      <c r="B28" s="38" t="s">
        <v>97</v>
      </c>
      <c r="C28" s="36"/>
      <c r="D28" s="40"/>
      <c r="E28" s="41">
        <v>51423627.32</v>
      </c>
      <c r="F28" s="41">
        <v>51423627.32</v>
      </c>
    </row>
    <row r="29" spans="2:6" ht="15" thickBot="1">
      <c r="B29" s="40" t="s">
        <v>98</v>
      </c>
      <c r="C29" s="36"/>
      <c r="D29" s="38"/>
      <c r="E29" s="39">
        <f>SUM(E30:E31)</f>
        <v>374999.99</v>
      </c>
      <c r="F29" s="39">
        <f>SUM(F30:F31)</f>
        <v>500000</v>
      </c>
    </row>
    <row r="30" spans="2:6" ht="15.75" thickBot="1">
      <c r="B30" s="38" t="s">
        <v>18</v>
      </c>
      <c r="C30" s="36"/>
      <c r="D30" s="40"/>
      <c r="E30" s="41">
        <v>1500000</v>
      </c>
      <c r="F30" s="41">
        <v>1500000</v>
      </c>
    </row>
    <row r="31" spans="2:6" ht="15.75" thickBot="1">
      <c r="B31" s="40" t="s">
        <v>99</v>
      </c>
      <c r="C31" s="36"/>
      <c r="D31" s="40"/>
      <c r="E31" s="41">
        <v>-1125000.01</v>
      </c>
      <c r="F31" s="41">
        <v>-1000000</v>
      </c>
    </row>
    <row r="32" spans="2:6" ht="15" thickBot="1">
      <c r="B32" s="40" t="s">
        <v>19</v>
      </c>
      <c r="C32" s="36"/>
      <c r="D32" s="40"/>
      <c r="E32" s="39">
        <f>SUM(E11+E18)</f>
        <v>166292624</v>
      </c>
      <c r="F32" s="39">
        <f>SUM(F11+F18)</f>
        <v>127821690.09000002</v>
      </c>
    </row>
    <row r="33" spans="2:10">
      <c r="E33" s="6"/>
      <c r="F33" s="6"/>
    </row>
    <row r="34" spans="2:10" ht="15" thickBot="1">
      <c r="B34" s="43" t="s">
        <v>20</v>
      </c>
    </row>
    <row r="35" spans="2:10">
      <c r="B35" s="31"/>
      <c r="D35" s="5"/>
      <c r="E35" s="24"/>
      <c r="F35" s="24"/>
      <c r="I35" s="23" t="s">
        <v>29</v>
      </c>
    </row>
    <row r="36" spans="2:10">
      <c r="D36" s="32"/>
      <c r="E36" s="19"/>
      <c r="F36" s="19"/>
    </row>
    <row r="37" spans="2:10">
      <c r="B37" s="30"/>
      <c r="D37" s="32"/>
      <c r="E37" s="19"/>
      <c r="F37" s="19"/>
    </row>
    <row r="38" spans="2:10">
      <c r="B38" s="31"/>
    </row>
    <row r="39" spans="2:10">
      <c r="B39" s="31"/>
    </row>
    <row r="40" spans="2:10" ht="26.25">
      <c r="B40" s="33" t="s">
        <v>21</v>
      </c>
      <c r="C40" s="34"/>
      <c r="D40" s="34"/>
      <c r="E40" s="35" t="s">
        <v>95</v>
      </c>
      <c r="F40" s="35" t="s">
        <v>96</v>
      </c>
    </row>
    <row r="41" spans="2:10">
      <c r="C41" s="36"/>
      <c r="D41" s="36"/>
      <c r="E41" s="37"/>
      <c r="F41" s="37"/>
    </row>
    <row r="42" spans="2:10" ht="15" thickBot="1">
      <c r="B42" s="38" t="s">
        <v>2</v>
      </c>
      <c r="C42" s="36"/>
      <c r="D42" s="38"/>
      <c r="E42" s="39">
        <f>SUM(E44:E49)</f>
        <v>61801501.949999996</v>
      </c>
      <c r="F42" s="39">
        <f>SUM(F44:F49)</f>
        <v>34164920.43</v>
      </c>
    </row>
    <row r="43" spans="2:10" ht="15.75" thickBot="1">
      <c r="B43" s="40"/>
      <c r="C43" s="36"/>
      <c r="D43" s="40"/>
      <c r="E43" s="41"/>
      <c r="F43" s="41"/>
      <c r="J43" s="23" t="s">
        <v>29</v>
      </c>
    </row>
    <row r="44" spans="2:10" ht="15.75" thickBot="1">
      <c r="B44" s="40" t="s">
        <v>22</v>
      </c>
      <c r="C44" s="36"/>
      <c r="D44" s="44"/>
      <c r="E44" s="41">
        <v>23095.56</v>
      </c>
      <c r="F44" s="41">
        <v>5858498.5599999996</v>
      </c>
    </row>
    <row r="45" spans="2:10" ht="15.75" thickBot="1">
      <c r="B45" s="40" t="s">
        <v>91</v>
      </c>
      <c r="C45" s="45"/>
      <c r="D45" s="44"/>
      <c r="E45" s="41">
        <v>54026664.299999997</v>
      </c>
      <c r="F45" s="41">
        <v>20419186.32</v>
      </c>
    </row>
    <row r="46" spans="2:10" ht="15.75" thickBot="1">
      <c r="B46" s="40" t="s">
        <v>23</v>
      </c>
      <c r="C46" s="36"/>
      <c r="D46" s="44"/>
      <c r="E46" s="41">
        <v>3810706.08</v>
      </c>
      <c r="F46" s="41">
        <v>3935229.7</v>
      </c>
    </row>
    <row r="47" spans="2:10" ht="15.75" thickBot="1">
      <c r="B47" s="40" t="s">
        <v>24</v>
      </c>
      <c r="C47" s="36"/>
      <c r="D47" s="44"/>
      <c r="E47" s="41">
        <v>2556611.12</v>
      </c>
      <c r="F47" s="41">
        <f>572472.34+2427291.61</f>
        <v>2999763.9499999997</v>
      </c>
    </row>
    <row r="48" spans="2:10" ht="15.75" thickBot="1">
      <c r="B48" s="40" t="s">
        <v>100</v>
      </c>
      <c r="C48" s="36"/>
      <c r="D48" s="44"/>
      <c r="E48" s="41">
        <v>1354495.28</v>
      </c>
      <c r="F48" s="41">
        <v>901141.37</v>
      </c>
    </row>
    <row r="49" spans="2:10" ht="15.75" thickBot="1">
      <c r="B49" s="40" t="s">
        <v>25</v>
      </c>
      <c r="C49" s="36"/>
      <c r="D49" s="44"/>
      <c r="E49" s="41">
        <v>29929.61</v>
      </c>
      <c r="F49" s="41">
        <v>51100.53</v>
      </c>
    </row>
    <row r="50" spans="2:10" ht="15" thickBot="1">
      <c r="B50" s="38" t="s">
        <v>10</v>
      </c>
      <c r="C50" s="36"/>
      <c r="D50" s="38"/>
      <c r="E50" s="39">
        <f>SUM(E51:E52)</f>
        <v>53649653.82</v>
      </c>
      <c r="F50" s="39">
        <f>SUM(F51:F52)</f>
        <v>53649653.82</v>
      </c>
      <c r="I50" s="23" t="s">
        <v>29</v>
      </c>
    </row>
    <row r="51" spans="2:10" ht="15.75" thickBot="1">
      <c r="B51" s="40" t="s">
        <v>26</v>
      </c>
      <c r="C51" s="36"/>
      <c r="D51" s="38"/>
      <c r="E51" s="41">
        <v>2226026.5</v>
      </c>
      <c r="F51" s="41">
        <v>2226026.5</v>
      </c>
    </row>
    <row r="52" spans="2:10" ht="15.75" thickBot="1">
      <c r="B52" s="40" t="s">
        <v>97</v>
      </c>
      <c r="C52" s="36"/>
      <c r="D52" s="38"/>
      <c r="E52" s="41">
        <v>51423627.32</v>
      </c>
      <c r="F52" s="41">
        <v>51423627.32</v>
      </c>
    </row>
    <row r="53" spans="2:10" ht="15" thickBot="1">
      <c r="B53" s="38" t="s">
        <v>27</v>
      </c>
      <c r="C53" s="36"/>
      <c r="D53" s="38"/>
      <c r="E53" s="39">
        <f>SUM(E54:E55)</f>
        <v>50841468.230000004</v>
      </c>
      <c r="F53" s="39">
        <f>SUM(F54:F55)</f>
        <v>40007115.840000004</v>
      </c>
      <c r="J53" s="1" t="s">
        <v>29</v>
      </c>
    </row>
    <row r="54" spans="2:10" ht="15.75" thickBot="1">
      <c r="B54" s="40" t="s">
        <v>28</v>
      </c>
      <c r="C54" s="36"/>
      <c r="D54" s="44"/>
      <c r="E54" s="41">
        <v>13748706.73</v>
      </c>
      <c r="F54" s="41">
        <v>13748706.73</v>
      </c>
      <c r="J54" s="1" t="s">
        <v>29</v>
      </c>
    </row>
    <row r="55" spans="2:10" ht="15.75" thickBot="1">
      <c r="B55" s="40" t="s">
        <v>101</v>
      </c>
      <c r="C55" s="36"/>
      <c r="D55" s="38"/>
      <c r="E55" s="41">
        <v>37092761.5</v>
      </c>
      <c r="F55" s="41">
        <v>26258409.109999999</v>
      </c>
    </row>
    <row r="56" spans="2:10" ht="15" thickBot="1">
      <c r="B56" s="43" t="s">
        <v>30</v>
      </c>
      <c r="C56" s="36"/>
      <c r="D56" s="40"/>
      <c r="E56" s="39">
        <f>E42+E50+E53</f>
        <v>166292624</v>
      </c>
      <c r="F56" s="39">
        <f>F42+F50+F53</f>
        <v>127821690.09</v>
      </c>
    </row>
    <row r="57" spans="2:10">
      <c r="B57" s="1" t="s">
        <v>115</v>
      </c>
      <c r="D57" s="2" t="s">
        <v>118</v>
      </c>
      <c r="E57" s="2"/>
      <c r="F57" s="2"/>
    </row>
    <row r="58" spans="2:10">
      <c r="D58" s="95" t="s">
        <v>119</v>
      </c>
      <c r="E58" s="95"/>
      <c r="F58" s="95"/>
    </row>
    <row r="59" spans="2:10">
      <c r="B59" s="1" t="s">
        <v>116</v>
      </c>
      <c r="E59" s="72" t="s">
        <v>120</v>
      </c>
    </row>
    <row r="60" spans="2:10">
      <c r="B60" s="1" t="s">
        <v>117</v>
      </c>
      <c r="D60" s="5"/>
      <c r="E60" s="19"/>
      <c r="F60" s="19"/>
    </row>
    <row r="61" spans="2:10">
      <c r="B61" s="1" t="s">
        <v>31</v>
      </c>
      <c r="D61" s="5"/>
      <c r="E61" s="19"/>
      <c r="F61" s="19"/>
    </row>
    <row r="63" spans="2:10">
      <c r="J63" s="23" t="s">
        <v>29</v>
      </c>
    </row>
    <row r="64" spans="2:10">
      <c r="I64" s="23" t="s">
        <v>29</v>
      </c>
    </row>
    <row r="65" spans="2:17">
      <c r="K65" s="23" t="s">
        <v>29</v>
      </c>
    </row>
    <row r="66" spans="2:17">
      <c r="B66" s="31"/>
      <c r="E66" s="1"/>
      <c r="F66" s="1"/>
      <c r="K66" s="23" t="s">
        <v>29</v>
      </c>
      <c r="Q66" s="1" t="s">
        <v>29</v>
      </c>
    </row>
    <row r="67" spans="2:17">
      <c r="B67" s="31"/>
    </row>
    <row r="68" spans="2:17">
      <c r="D68" s="32"/>
      <c r="E68" s="24"/>
      <c r="F68" s="24"/>
      <c r="J68" s="23" t="s">
        <v>29</v>
      </c>
    </row>
    <row r="69" spans="2:17">
      <c r="E69" s="24"/>
      <c r="F69" s="24"/>
    </row>
    <row r="70" spans="2:17">
      <c r="B70" s="5"/>
      <c r="C70" s="7"/>
      <c r="D70" s="7"/>
    </row>
    <row r="71" spans="2:17">
      <c r="E71" s="7"/>
      <c r="F71" s="7"/>
    </row>
    <row r="72" spans="2:17">
      <c r="B72" s="7"/>
      <c r="E72" s="8"/>
      <c r="F72" s="8"/>
    </row>
    <row r="73" spans="2:17">
      <c r="E73" s="8"/>
      <c r="F73" s="8"/>
    </row>
    <row r="74" spans="2:17">
      <c r="E74" s="8"/>
      <c r="F74" s="8"/>
    </row>
    <row r="75" spans="2:17">
      <c r="B75" s="21"/>
      <c r="E75" s="8"/>
      <c r="F75" s="8"/>
    </row>
    <row r="76" spans="2:17">
      <c r="E76" s="8"/>
      <c r="F76" s="8"/>
    </row>
    <row r="79" spans="2:17">
      <c r="C79" s="80" t="s">
        <v>122</v>
      </c>
      <c r="E79" s="80"/>
    </row>
    <row r="80" spans="2:17">
      <c r="C80" s="80" t="s">
        <v>121</v>
      </c>
      <c r="D80" s="48"/>
      <c r="E80" s="80"/>
      <c r="F80" s="80"/>
    </row>
    <row r="81" spans="1:11">
      <c r="C81" s="81" t="s">
        <v>123</v>
      </c>
      <c r="D81" s="49"/>
      <c r="E81" s="2"/>
    </row>
    <row r="82" spans="1:11" ht="26.25">
      <c r="E82" s="35" t="s">
        <v>95</v>
      </c>
      <c r="F82" s="35" t="s">
        <v>102</v>
      </c>
    </row>
    <row r="83" spans="1:11">
      <c r="E83" s="50"/>
      <c r="F83" s="50"/>
    </row>
    <row r="84" spans="1:11" ht="15" customHeight="1" thickBot="1">
      <c r="B84" s="51" t="s">
        <v>32</v>
      </c>
      <c r="C84" s="49"/>
      <c r="D84" s="51"/>
      <c r="E84" s="52">
        <f>SUM(E85:E86)</f>
        <v>122018824.39</v>
      </c>
      <c r="F84" s="52">
        <f>SUM(F85:F86)</f>
        <v>48376053.420000002</v>
      </c>
    </row>
    <row r="85" spans="1:11">
      <c r="B85" s="49" t="s">
        <v>33</v>
      </c>
      <c r="C85" s="49"/>
      <c r="D85" s="49"/>
      <c r="E85" s="53">
        <v>108877065.64</v>
      </c>
      <c r="F85" s="53">
        <v>36567751.93</v>
      </c>
    </row>
    <row r="86" spans="1:11">
      <c r="B86" s="49" t="s">
        <v>34</v>
      </c>
      <c r="C86" s="49"/>
      <c r="D86" s="49"/>
      <c r="E86" s="53">
        <v>13141758.75</v>
      </c>
      <c r="F86" s="53">
        <v>11808301.49</v>
      </c>
    </row>
    <row r="87" spans="1:11" ht="15" thickBot="1">
      <c r="A87" s="47"/>
      <c r="B87" s="51" t="s">
        <v>35</v>
      </c>
      <c r="C87" s="49"/>
      <c r="D87" s="54"/>
      <c r="E87" s="52">
        <f>SUM(E88:E88)</f>
        <v>-4043404.25</v>
      </c>
      <c r="F87" s="52">
        <f>SUM(F88:F88)</f>
        <v>-3087755.95</v>
      </c>
      <c r="K87" s="23" t="s">
        <v>29</v>
      </c>
    </row>
    <row r="88" spans="1:11">
      <c r="B88" s="49" t="s">
        <v>36</v>
      </c>
      <c r="C88" s="49"/>
      <c r="D88" s="49"/>
      <c r="E88" s="53">
        <v>-4043404.25</v>
      </c>
      <c r="F88" s="53">
        <v>-3087755.95</v>
      </c>
    </row>
    <row r="89" spans="1:11" ht="15" thickBot="1">
      <c r="B89" s="51" t="s">
        <v>37</v>
      </c>
      <c r="C89" s="49"/>
      <c r="D89" s="51"/>
      <c r="E89" s="52">
        <f>E84+E87</f>
        <v>117975420.14</v>
      </c>
      <c r="F89" s="52">
        <f>F84+F87</f>
        <v>45288297.469999999</v>
      </c>
    </row>
    <row r="90" spans="1:11" ht="15" thickBot="1">
      <c r="B90" s="51" t="s">
        <v>38</v>
      </c>
      <c r="C90" s="49"/>
      <c r="D90" s="51"/>
      <c r="E90" s="52">
        <f>SUM(E91:E94)</f>
        <v>94475838.659999982</v>
      </c>
      <c r="F90" s="52">
        <f>SUM(F91:F94)</f>
        <v>-31456769.82</v>
      </c>
    </row>
    <row r="91" spans="1:11" ht="15">
      <c r="B91" s="49" t="s">
        <v>39</v>
      </c>
      <c r="C91" s="49"/>
      <c r="D91" s="49"/>
      <c r="E91" s="55">
        <v>1825096</v>
      </c>
      <c r="F91" s="55">
        <v>-1849553.03</v>
      </c>
    </row>
    <row r="92" spans="1:11" ht="15">
      <c r="B92" s="49" t="s">
        <v>40</v>
      </c>
      <c r="C92" s="49"/>
      <c r="D92" s="49"/>
      <c r="E92" s="55">
        <v>92371533.819999993</v>
      </c>
      <c r="F92" s="55">
        <v>-29658570.809999999</v>
      </c>
    </row>
    <row r="93" spans="1:11" ht="15">
      <c r="B93" s="49" t="s">
        <v>41</v>
      </c>
      <c r="C93" s="49"/>
      <c r="D93" s="49"/>
      <c r="E93" s="55">
        <v>299288.49</v>
      </c>
      <c r="F93" s="55"/>
    </row>
    <row r="94" spans="1:11" ht="15">
      <c r="B94" s="49" t="s">
        <v>103</v>
      </c>
      <c r="C94" s="49"/>
      <c r="D94" s="49"/>
      <c r="E94" s="55">
        <v>-20079.650000000001</v>
      </c>
      <c r="F94" s="55">
        <v>51354.02</v>
      </c>
    </row>
    <row r="95" spans="1:11" ht="15" thickBot="1">
      <c r="B95" s="51" t="s">
        <v>43</v>
      </c>
      <c r="C95" s="49"/>
      <c r="D95" s="51"/>
      <c r="E95" s="52">
        <f>E89-E90</f>
        <v>23499581.480000019</v>
      </c>
      <c r="F95" s="52">
        <f>F89+F90</f>
        <v>13831527.649999999</v>
      </c>
    </row>
    <row r="96" spans="1:11" ht="15" thickBot="1">
      <c r="B96" s="51" t="s">
        <v>44</v>
      </c>
      <c r="C96" s="49"/>
      <c r="D96" s="51"/>
      <c r="E96" s="52">
        <f>SUM(E97:E100)</f>
        <v>-12569488.369999999</v>
      </c>
      <c r="F96" s="52">
        <f>SUM(F97:F100)</f>
        <v>-10865672.960000001</v>
      </c>
    </row>
    <row r="97" spans="2:10">
      <c r="B97" s="49" t="s">
        <v>45</v>
      </c>
      <c r="C97" s="49"/>
      <c r="D97" s="56"/>
      <c r="E97" s="53">
        <v>-12579528.369999999</v>
      </c>
      <c r="F97" s="53">
        <v>-10865672.960000001</v>
      </c>
    </row>
    <row r="98" spans="2:10" ht="15">
      <c r="B98" s="49" t="s">
        <v>46</v>
      </c>
      <c r="C98" s="49"/>
      <c r="D98" s="56"/>
      <c r="E98" s="55">
        <v>0</v>
      </c>
      <c r="F98" s="55">
        <v>0</v>
      </c>
    </row>
    <row r="99" spans="2:10" ht="15">
      <c r="B99" s="49" t="s">
        <v>47</v>
      </c>
      <c r="C99" s="49"/>
      <c r="D99" s="56"/>
      <c r="E99" s="55">
        <v>0</v>
      </c>
      <c r="F99" s="55">
        <v>0</v>
      </c>
    </row>
    <row r="100" spans="2:10" ht="15">
      <c r="B100" s="49" t="s">
        <v>48</v>
      </c>
      <c r="C100" s="49"/>
      <c r="D100" s="56"/>
      <c r="E100" s="55">
        <v>10040</v>
      </c>
      <c r="F100" s="55">
        <v>0</v>
      </c>
      <c r="J100" s="1" t="s">
        <v>29</v>
      </c>
    </row>
    <row r="101" spans="2:10" ht="15" thickBot="1">
      <c r="B101" s="51" t="s">
        <v>49</v>
      </c>
      <c r="C101" s="49"/>
      <c r="D101" s="51"/>
      <c r="E101" s="52">
        <f>E95+E96</f>
        <v>10930093.11000002</v>
      </c>
      <c r="F101" s="52">
        <f>F95+F96</f>
        <v>2965854.6899999976</v>
      </c>
    </row>
    <row r="102" spans="2:10">
      <c r="B102" s="49" t="s">
        <v>50</v>
      </c>
      <c r="C102" s="49"/>
      <c r="D102" s="56"/>
      <c r="E102" s="53">
        <v>0</v>
      </c>
      <c r="F102" s="53">
        <v>-134.5</v>
      </c>
    </row>
    <row r="103" spans="2:10">
      <c r="B103" s="49" t="s">
        <v>51</v>
      </c>
      <c r="C103" s="49"/>
      <c r="D103" s="56"/>
      <c r="E103" s="53">
        <v>1227243.24</v>
      </c>
      <c r="F103" s="53">
        <v>484723.61</v>
      </c>
    </row>
    <row r="104" spans="2:10" ht="15" thickBot="1">
      <c r="B104" s="51" t="s">
        <v>52</v>
      </c>
      <c r="C104" s="49"/>
      <c r="D104" s="51"/>
      <c r="E104" s="52">
        <f>E101+E102+E103</f>
        <v>12157336.35000002</v>
      </c>
      <c r="F104" s="52">
        <f>F101+F102+F103</f>
        <v>3450443.7999999975</v>
      </c>
    </row>
    <row r="105" spans="2:10">
      <c r="B105" s="49" t="s">
        <v>53</v>
      </c>
      <c r="C105" s="49"/>
      <c r="D105" s="56"/>
      <c r="E105" s="53">
        <v>1087086.98</v>
      </c>
      <c r="F105" s="53"/>
    </row>
    <row r="106" spans="2:10">
      <c r="B106" s="49" t="s">
        <v>54</v>
      </c>
      <c r="C106" s="49"/>
      <c r="D106" s="56"/>
      <c r="E106" s="53">
        <v>235896.98</v>
      </c>
      <c r="F106" s="53"/>
    </row>
    <row r="107" spans="2:10">
      <c r="B107" s="49" t="s">
        <v>55</v>
      </c>
      <c r="D107" s="56"/>
      <c r="E107" s="57">
        <v>0</v>
      </c>
      <c r="F107" s="57">
        <v>0</v>
      </c>
    </row>
    <row r="108" spans="2:10" ht="15" thickBot="1">
      <c r="B108" s="51" t="s">
        <v>56</v>
      </c>
      <c r="D108" s="54"/>
      <c r="E108" s="52">
        <f>E104-E105-E106-E107</f>
        <v>10834352.390000019</v>
      </c>
      <c r="F108" s="52">
        <f>F104-F105-F106-F107</f>
        <v>3450443.7999999975</v>
      </c>
    </row>
    <row r="109" spans="2:10">
      <c r="B109" s="1" t="s">
        <v>115</v>
      </c>
      <c r="F109" s="9"/>
    </row>
    <row r="110" spans="2:10">
      <c r="F110" s="1"/>
    </row>
    <row r="111" spans="2:10">
      <c r="B111" s="1" t="s">
        <v>116</v>
      </c>
      <c r="D111" s="2" t="s">
        <v>118</v>
      </c>
    </row>
    <row r="112" spans="2:10">
      <c r="B112" s="1" t="s">
        <v>117</v>
      </c>
      <c r="D112" s="2" t="s">
        <v>119</v>
      </c>
      <c r="E112" s="9"/>
    </row>
    <row r="113" spans="2:6">
      <c r="B113" s="1" t="s">
        <v>31</v>
      </c>
      <c r="D113" s="72" t="s">
        <v>120</v>
      </c>
      <c r="E113" s="9"/>
      <c r="F113" s="2"/>
    </row>
    <row r="114" spans="2:6">
      <c r="E114" s="2"/>
      <c r="F114" s="2"/>
    </row>
    <row r="116" spans="2:6">
      <c r="F116" s="9"/>
    </row>
    <row r="117" spans="2:6">
      <c r="F117" s="9"/>
    </row>
    <row r="118" spans="2:6">
      <c r="F118" s="10"/>
    </row>
    <row r="119" spans="2:6">
      <c r="F119" s="16"/>
    </row>
    <row r="121" spans="2:6">
      <c r="C121" s="7"/>
    </row>
    <row r="122" spans="2:6">
      <c r="E122" s="7"/>
      <c r="F122" s="7"/>
    </row>
    <row r="123" spans="2:6">
      <c r="D123" s="7"/>
      <c r="E123" s="8"/>
      <c r="F123" s="8"/>
    </row>
    <row r="124" spans="2:6">
      <c r="B124" s="46"/>
      <c r="E124" s="8"/>
      <c r="F124" s="8"/>
    </row>
    <row r="125" spans="2:6" ht="15" customHeight="1">
      <c r="E125" s="8"/>
      <c r="F125" s="8"/>
    </row>
    <row r="126" spans="2:6">
      <c r="B126" s="7"/>
      <c r="E126" s="8"/>
      <c r="F126" s="8"/>
    </row>
    <row r="127" spans="2:6">
      <c r="E127" s="8"/>
      <c r="F127" s="8"/>
    </row>
    <row r="128" spans="2:6">
      <c r="E128" s="8"/>
      <c r="F128" s="8"/>
    </row>
    <row r="129" spans="1:9">
      <c r="B129" s="21"/>
      <c r="E129" s="26"/>
      <c r="F129" s="25"/>
    </row>
    <row r="130" spans="1:9">
      <c r="E130" s="1"/>
      <c r="F130" s="1"/>
    </row>
    <row r="133" spans="1:9">
      <c r="B133" s="21"/>
    </row>
    <row r="136" spans="1:9" ht="15" customHeight="1">
      <c r="C136" s="47"/>
      <c r="E136" s="47"/>
      <c r="F136" s="47"/>
      <c r="G136" s="47"/>
    </row>
    <row r="137" spans="1:9">
      <c r="C137" s="80" t="s">
        <v>122</v>
      </c>
      <c r="E137" s="80"/>
      <c r="F137" s="4"/>
    </row>
    <row r="138" spans="1:9" ht="15" customHeight="1">
      <c r="A138" s="87" t="s">
        <v>125</v>
      </c>
      <c r="B138" s="87"/>
      <c r="C138" s="87"/>
      <c r="D138" s="87"/>
      <c r="E138" s="87"/>
      <c r="F138" s="87"/>
      <c r="I138" s="23" t="s">
        <v>29</v>
      </c>
    </row>
    <row r="139" spans="1:9" ht="15">
      <c r="A139" s="47"/>
      <c r="C139" s="49" t="s">
        <v>123</v>
      </c>
      <c r="D139" s="4"/>
      <c r="E139" s="58"/>
      <c r="F139" s="58"/>
    </row>
    <row r="140" spans="1:9" ht="26.25">
      <c r="A140" s="2"/>
      <c r="C140" s="48"/>
      <c r="D140" s="79"/>
      <c r="E140" s="35" t="s">
        <v>95</v>
      </c>
      <c r="F140" s="35" t="s">
        <v>102</v>
      </c>
    </row>
    <row r="141" spans="1:9" ht="15">
      <c r="B141" s="47"/>
      <c r="C141" s="49"/>
      <c r="D141" s="49"/>
      <c r="E141" s="58"/>
      <c r="F141" s="58"/>
    </row>
    <row r="142" spans="1:9" ht="15">
      <c r="B142" s="59" t="s">
        <v>57</v>
      </c>
      <c r="C142" s="49"/>
      <c r="D142" s="60"/>
      <c r="E142" s="61">
        <f>SUM(E143:E163)</f>
        <v>607644.05000001274</v>
      </c>
      <c r="F142" s="61">
        <f>SUM(F143:F163)</f>
        <v>13234832.559999995</v>
      </c>
    </row>
    <row r="143" spans="1:9" ht="15">
      <c r="B143" s="49"/>
      <c r="C143" s="49"/>
      <c r="D143" s="49"/>
      <c r="E143" s="58">
        <f>E136</f>
        <v>0</v>
      </c>
      <c r="F143" s="58">
        <f>F136</f>
        <v>0</v>
      </c>
    </row>
    <row r="144" spans="1:9" ht="15">
      <c r="B144" s="59" t="s">
        <v>58</v>
      </c>
      <c r="C144" s="49"/>
      <c r="D144" s="49"/>
      <c r="E144" s="58"/>
      <c r="F144" s="58"/>
    </row>
    <row r="145" spans="2:10" ht="15">
      <c r="B145" s="49" t="s">
        <v>59</v>
      </c>
      <c r="C145" s="49"/>
      <c r="D145" s="49"/>
      <c r="E145" s="58">
        <f>E108</f>
        <v>10834352.390000019</v>
      </c>
      <c r="F145" s="58">
        <f>F108</f>
        <v>3450443.7999999975</v>
      </c>
      <c r="H145" s="23" t="s">
        <v>29</v>
      </c>
    </row>
    <row r="146" spans="2:10">
      <c r="C146" s="49"/>
      <c r="D146" s="49"/>
    </row>
    <row r="147" spans="2:10">
      <c r="B147" s="56" t="s">
        <v>60</v>
      </c>
      <c r="C147" s="49"/>
      <c r="D147" s="49"/>
    </row>
    <row r="148" spans="2:10" ht="15">
      <c r="B148" s="49" t="s">
        <v>61</v>
      </c>
      <c r="C148" s="49"/>
      <c r="D148" s="49"/>
      <c r="E148" s="58">
        <v>581933.68999999994</v>
      </c>
      <c r="F148" s="27" t="s">
        <v>42</v>
      </c>
    </row>
    <row r="149" spans="2:10" ht="15">
      <c r="B149" s="49" t="s">
        <v>104</v>
      </c>
      <c r="F149" s="58">
        <v>2529969.0299999998</v>
      </c>
    </row>
    <row r="150" spans="2:10">
      <c r="B150" s="56" t="s">
        <v>62</v>
      </c>
      <c r="C150" s="49"/>
      <c r="D150" s="49"/>
      <c r="J150" s="23" t="s">
        <v>29</v>
      </c>
    </row>
    <row r="151" spans="2:10" ht="15">
      <c r="B151" s="45" t="s">
        <v>63</v>
      </c>
      <c r="C151" s="49"/>
      <c r="D151" s="49"/>
      <c r="E151" s="58">
        <v>-6679479.3799999999</v>
      </c>
      <c r="F151" s="58">
        <v>1819763.98</v>
      </c>
    </row>
    <row r="152" spans="2:10" ht="15">
      <c r="B152" s="45" t="s">
        <v>64</v>
      </c>
      <c r="C152" s="49"/>
      <c r="D152" s="49"/>
      <c r="E152" s="58">
        <v>-4139023.85</v>
      </c>
      <c r="F152" s="58">
        <v>-2675763.2400000002</v>
      </c>
    </row>
    <row r="153" spans="2:10" ht="15">
      <c r="B153" s="45" t="s">
        <v>65</v>
      </c>
      <c r="C153" s="49"/>
      <c r="D153" s="49"/>
      <c r="E153" s="58">
        <v>-73145.48</v>
      </c>
      <c r="F153" s="58">
        <v>-70679.38</v>
      </c>
    </row>
    <row r="154" spans="2:10" ht="15">
      <c r="B154" s="45" t="s">
        <v>66</v>
      </c>
      <c r="C154" s="49"/>
      <c r="D154" s="49"/>
      <c r="E154" s="58">
        <v>-1981.49</v>
      </c>
      <c r="F154" s="58">
        <v>8779.8799999999992</v>
      </c>
    </row>
    <row r="155" spans="2:10" ht="15">
      <c r="B155" s="45" t="s">
        <v>67</v>
      </c>
      <c r="C155" s="49"/>
      <c r="D155" s="49"/>
      <c r="E155" s="58">
        <v>-27551593.350000001</v>
      </c>
      <c r="F155" s="58">
        <v>2164319.86</v>
      </c>
    </row>
    <row r="156" spans="2:10" ht="15">
      <c r="B156" s="45" t="s">
        <v>93</v>
      </c>
      <c r="C156" s="49"/>
      <c r="D156" s="49"/>
      <c r="E156" s="58">
        <v>0</v>
      </c>
      <c r="F156" s="58">
        <v>-1061192.53</v>
      </c>
    </row>
    <row r="157" spans="2:10" ht="15">
      <c r="B157" s="45" t="s">
        <v>68</v>
      </c>
      <c r="C157" s="49"/>
      <c r="D157" s="49"/>
      <c r="E157" s="58">
        <v>-5835403</v>
      </c>
      <c r="F157" s="58">
        <v>1888213.72</v>
      </c>
    </row>
    <row r="158" spans="2:10" ht="15">
      <c r="B158" s="45" t="s">
        <v>92</v>
      </c>
      <c r="C158" s="49"/>
      <c r="D158" s="49"/>
      <c r="E158" s="58">
        <v>33607477.979999997</v>
      </c>
      <c r="F158" s="58">
        <v>7812700.7800000003</v>
      </c>
    </row>
    <row r="159" spans="2:10" ht="15">
      <c r="B159" s="45" t="s">
        <v>69</v>
      </c>
      <c r="C159" s="49"/>
      <c r="D159" s="49"/>
      <c r="E159" s="58">
        <v>-124523.62</v>
      </c>
      <c r="F159" s="58">
        <v>243326.23</v>
      </c>
    </row>
    <row r="160" spans="2:10" ht="15">
      <c r="B160" s="45" t="s">
        <v>70</v>
      </c>
      <c r="C160" s="49"/>
      <c r="D160" s="49"/>
      <c r="E160" s="58">
        <v>-443152.83</v>
      </c>
      <c r="F160" s="58">
        <v>-751897.88</v>
      </c>
    </row>
    <row r="161" spans="2:11" ht="15">
      <c r="B161" s="45" t="s">
        <v>71</v>
      </c>
      <c r="C161" s="49"/>
      <c r="D161" s="49"/>
      <c r="E161" s="58">
        <v>453353.91</v>
      </c>
      <c r="F161" s="58">
        <v>-2055703.33</v>
      </c>
    </row>
    <row r="162" spans="2:11" ht="15">
      <c r="B162" s="45" t="s">
        <v>105</v>
      </c>
      <c r="C162" s="49"/>
      <c r="D162" s="49"/>
      <c r="E162" s="58">
        <v>0</v>
      </c>
      <c r="F162" s="58">
        <v>0</v>
      </c>
    </row>
    <row r="163" spans="2:11" ht="15">
      <c r="B163" s="45" t="s">
        <v>72</v>
      </c>
      <c r="C163" s="49"/>
      <c r="D163" s="49"/>
      <c r="E163" s="58">
        <v>-21170.92</v>
      </c>
      <c r="F163" s="58">
        <v>-67448.36</v>
      </c>
    </row>
    <row r="164" spans="2:11" ht="15">
      <c r="B164" s="56" t="s">
        <v>73</v>
      </c>
      <c r="C164" s="49"/>
      <c r="D164" s="49"/>
      <c r="E164" s="61">
        <f>SUM(E165:E167)</f>
        <v>-16000</v>
      </c>
      <c r="F164" s="61">
        <f>SUM(F165:F167)</f>
        <v>0</v>
      </c>
    </row>
    <row r="165" spans="2:11" ht="15">
      <c r="B165" s="59" t="s">
        <v>74</v>
      </c>
      <c r="C165" s="49"/>
      <c r="D165" s="49"/>
      <c r="E165" s="58">
        <v>-16000</v>
      </c>
      <c r="F165" s="58">
        <v>0</v>
      </c>
    </row>
    <row r="166" spans="2:11" ht="15">
      <c r="B166" s="49" t="s">
        <v>75</v>
      </c>
      <c r="C166" s="49"/>
      <c r="D166" s="49"/>
      <c r="E166" s="58">
        <f>G86</f>
        <v>0</v>
      </c>
      <c r="F166" s="58">
        <f>H86</f>
        <v>0</v>
      </c>
    </row>
    <row r="167" spans="2:11" ht="15">
      <c r="B167" s="49" t="s">
        <v>76</v>
      </c>
      <c r="C167" s="49"/>
      <c r="D167" s="49"/>
      <c r="E167" s="58">
        <v>0</v>
      </c>
      <c r="F167" s="58">
        <v>0</v>
      </c>
    </row>
    <row r="168" spans="2:11" ht="15">
      <c r="B168" s="49" t="s">
        <v>77</v>
      </c>
      <c r="C168" s="49"/>
      <c r="D168" s="49"/>
      <c r="E168" s="58"/>
      <c r="F168" s="58"/>
    </row>
    <row r="169" spans="2:11" ht="15">
      <c r="B169" s="49"/>
      <c r="C169" s="49"/>
      <c r="D169" s="49"/>
      <c r="E169" s="58"/>
      <c r="F169" s="58"/>
    </row>
    <row r="170" spans="2:11" ht="15">
      <c r="B170" s="56" t="s">
        <v>78</v>
      </c>
      <c r="C170" s="49"/>
      <c r="D170" s="49"/>
      <c r="E170" s="58"/>
      <c r="F170" s="58"/>
    </row>
    <row r="171" spans="2:11" ht="15.75" thickBot="1">
      <c r="B171" s="49"/>
      <c r="C171" s="49"/>
      <c r="D171" s="49"/>
      <c r="E171" s="62">
        <v>0</v>
      </c>
      <c r="F171" s="62">
        <v>0</v>
      </c>
    </row>
    <row r="172" spans="2:11" ht="15.75" thickBot="1">
      <c r="B172" s="51" t="s">
        <v>79</v>
      </c>
      <c r="C172" s="49"/>
      <c r="D172" s="49"/>
      <c r="E172" s="58"/>
      <c r="F172" s="58"/>
      <c r="J172" s="1" t="s">
        <v>29</v>
      </c>
    </row>
    <row r="173" spans="2:11" ht="15.75" thickBot="1">
      <c r="B173" s="51" t="s">
        <v>80</v>
      </c>
      <c r="C173" s="49"/>
      <c r="D173" s="49"/>
      <c r="E173" s="62">
        <f>E142+E164+E171</f>
        <v>591644.05000001274</v>
      </c>
      <c r="F173" s="62">
        <f>F142+F164+F171</f>
        <v>13234832.559999995</v>
      </c>
      <c r="I173" s="23" t="s">
        <v>29</v>
      </c>
    </row>
    <row r="174" spans="2:11" ht="15">
      <c r="C174" s="49"/>
      <c r="D174" s="49"/>
      <c r="E174" s="58"/>
      <c r="F174" s="58"/>
    </row>
    <row r="175" spans="2:11" ht="27" thickBot="1">
      <c r="B175" s="49"/>
      <c r="C175" s="49"/>
      <c r="D175" s="49"/>
      <c r="E175" s="63" t="s">
        <v>95</v>
      </c>
      <c r="F175" s="63" t="s">
        <v>102</v>
      </c>
      <c r="K175" s="1" t="s">
        <v>29</v>
      </c>
    </row>
    <row r="176" spans="2:11" ht="15.75" thickBot="1">
      <c r="B176" s="51" t="s">
        <v>81</v>
      </c>
      <c r="C176" s="49"/>
      <c r="D176" s="56"/>
      <c r="E176" s="58">
        <v>36410405.280000001</v>
      </c>
      <c r="F176" s="58">
        <v>15760373.289999999</v>
      </c>
    </row>
    <row r="177" spans="2:11" ht="15">
      <c r="B177" s="49" t="s">
        <v>82</v>
      </c>
      <c r="C177" s="49"/>
      <c r="D177" s="49"/>
      <c r="E177" s="58">
        <v>37002049.329999998</v>
      </c>
      <c r="F177" s="58">
        <v>28995205.850000001</v>
      </c>
    </row>
    <row r="178" spans="2:11" ht="15">
      <c r="B178" s="49" t="s">
        <v>83</v>
      </c>
      <c r="C178" s="49"/>
      <c r="D178" s="49"/>
      <c r="E178" s="58"/>
      <c r="F178" s="58"/>
    </row>
    <row r="179" spans="2:11" ht="15.75" thickBot="1">
      <c r="B179" s="49"/>
      <c r="D179" s="49"/>
      <c r="E179" s="62">
        <f>E177-E176</f>
        <v>591644.04999999702</v>
      </c>
      <c r="F179" s="62">
        <f>F177-F176</f>
        <v>13234832.560000002</v>
      </c>
      <c r="J179" s="23" t="s">
        <v>29</v>
      </c>
    </row>
    <row r="180" spans="2:11" ht="15" thickBot="1">
      <c r="B180" s="51" t="s">
        <v>84</v>
      </c>
      <c r="D180" s="49"/>
    </row>
    <row r="181" spans="2:11">
      <c r="D181" s="11"/>
    </row>
    <row r="182" spans="2:11">
      <c r="K182" s="23" t="s">
        <v>29</v>
      </c>
    </row>
    <row r="183" spans="2:11">
      <c r="B183" s="1" t="s">
        <v>115</v>
      </c>
      <c r="E183" s="2"/>
      <c r="F183" s="2"/>
      <c r="H183" s="12"/>
    </row>
    <row r="184" spans="2:11">
      <c r="E184" s="2"/>
      <c r="F184" s="2"/>
    </row>
    <row r="185" spans="2:11">
      <c r="B185" s="1" t="s">
        <v>116</v>
      </c>
      <c r="D185" s="2" t="s">
        <v>118</v>
      </c>
    </row>
    <row r="186" spans="2:11">
      <c r="B186" s="1" t="s">
        <v>117</v>
      </c>
      <c r="D186" s="2" t="s">
        <v>119</v>
      </c>
    </row>
    <row r="187" spans="2:11">
      <c r="B187" s="1" t="s">
        <v>31</v>
      </c>
      <c r="C187" s="7"/>
      <c r="D187" s="72" t="s">
        <v>120</v>
      </c>
    </row>
    <row r="188" spans="2:11">
      <c r="D188" s="7"/>
      <c r="E188" s="7"/>
      <c r="F188" s="7"/>
    </row>
    <row r="189" spans="2:11">
      <c r="D189" s="7"/>
      <c r="E189" s="8"/>
      <c r="F189" s="8"/>
    </row>
    <row r="190" spans="2:11">
      <c r="E190" s="8"/>
      <c r="F190" s="8"/>
    </row>
    <row r="191" spans="2:11">
      <c r="E191" s="8"/>
      <c r="F191" s="8"/>
    </row>
    <row r="192" spans="2:11">
      <c r="E192" s="8"/>
      <c r="F192" s="8"/>
    </row>
    <row r="193" spans="1:11">
      <c r="B193" s="7"/>
      <c r="I193" s="1" t="s">
        <v>29</v>
      </c>
    </row>
    <row r="196" spans="1:11">
      <c r="B196" s="21"/>
    </row>
    <row r="198" spans="1:11" ht="15" customHeight="1">
      <c r="A198" s="73"/>
      <c r="B198" s="87" t="s">
        <v>124</v>
      </c>
      <c r="C198" s="87"/>
      <c r="D198" s="87"/>
      <c r="E198" s="87"/>
      <c r="F198" s="87"/>
      <c r="G198" s="87"/>
      <c r="J198" s="23" t="s">
        <v>29</v>
      </c>
    </row>
    <row r="199" spans="1:11">
      <c r="C199" s="80" t="s">
        <v>122</v>
      </c>
      <c r="E199" s="80"/>
      <c r="F199" s="80"/>
      <c r="K199" s="1" t="s">
        <v>29</v>
      </c>
    </row>
    <row r="200" spans="1:11" ht="15" customHeight="1">
      <c r="C200" s="79" t="s">
        <v>126</v>
      </c>
      <c r="E200" s="79"/>
      <c r="F200" s="79"/>
      <c r="G200" s="58"/>
    </row>
    <row r="201" spans="1:11" ht="15" customHeight="1">
      <c r="B201"/>
      <c r="C201" s="49"/>
      <c r="D201" s="4"/>
      <c r="E201" s="58"/>
      <c r="F201" s="58"/>
      <c r="G201" s="58"/>
    </row>
    <row r="202" spans="1:11" ht="27" thickBot="1">
      <c r="C202" s="36"/>
      <c r="D202" s="79"/>
      <c r="E202" s="63" t="s">
        <v>95</v>
      </c>
      <c r="F202" s="63" t="s">
        <v>102</v>
      </c>
      <c r="G202" s="63"/>
      <c r="J202" s="1" t="s">
        <v>29</v>
      </c>
    </row>
    <row r="203" spans="1:11">
      <c r="A203" s="64"/>
      <c r="C203" s="36"/>
      <c r="D203" s="53"/>
      <c r="E203" s="36"/>
      <c r="F203" s="36"/>
      <c r="G203" s="36"/>
    </row>
    <row r="204" spans="1:11" ht="15" thickBot="1">
      <c r="A204" s="47"/>
      <c r="B204" s="38" t="s">
        <v>106</v>
      </c>
      <c r="C204" s="36"/>
      <c r="D204" s="36"/>
      <c r="E204" s="52">
        <v>10834352.390000001</v>
      </c>
      <c r="F204" s="52">
        <v>3450443.8</v>
      </c>
      <c r="G204" s="52"/>
      <c r="I204" s="23" t="s">
        <v>29</v>
      </c>
    </row>
    <row r="205" spans="1:11">
      <c r="B205" s="45" t="s">
        <v>85</v>
      </c>
      <c r="C205" s="36"/>
      <c r="D205" s="36"/>
      <c r="E205" s="37">
        <v>0</v>
      </c>
      <c r="F205" s="37">
        <v>0</v>
      </c>
      <c r="G205" s="36"/>
      <c r="H205" s="23" t="s">
        <v>29</v>
      </c>
    </row>
    <row r="206" spans="1:11" ht="15" thickBot="1">
      <c r="B206" s="38" t="s">
        <v>86</v>
      </c>
      <c r="C206" s="36"/>
      <c r="D206" s="42"/>
      <c r="E206" s="52">
        <v>10834352.390000001</v>
      </c>
      <c r="F206" s="52">
        <v>3450463.8</v>
      </c>
      <c r="G206" s="52"/>
      <c r="I206" s="1" t="s">
        <v>29</v>
      </c>
      <c r="K206" s="1" t="s">
        <v>29</v>
      </c>
    </row>
    <row r="207" spans="1:11">
      <c r="D207" s="36"/>
      <c r="E207" s="9"/>
      <c r="F207" s="9"/>
    </row>
    <row r="208" spans="1:11">
      <c r="B208" s="80"/>
      <c r="C208" s="80" t="s">
        <v>127</v>
      </c>
      <c r="D208" s="80"/>
      <c r="E208" s="80"/>
      <c r="F208" s="80"/>
    </row>
    <row r="209" spans="2:10" ht="8.25" customHeight="1">
      <c r="C209" s="49"/>
      <c r="D209" s="28"/>
      <c r="E209" s="36"/>
      <c r="F209" s="58"/>
    </row>
    <row r="210" spans="2:10">
      <c r="B210" s="90" t="s">
        <v>87</v>
      </c>
      <c r="C210" s="90"/>
      <c r="D210" s="88" t="s">
        <v>28</v>
      </c>
      <c r="E210" s="90" t="s">
        <v>88</v>
      </c>
      <c r="F210" s="90" t="s">
        <v>107</v>
      </c>
      <c r="G210" s="93" t="s">
        <v>89</v>
      </c>
    </row>
    <row r="211" spans="2:10" ht="24.75" customHeight="1">
      <c r="B211" s="90"/>
      <c r="C211" s="90"/>
      <c r="D211" s="89"/>
      <c r="E211" s="90"/>
      <c r="F211" s="90"/>
      <c r="G211" s="94"/>
    </row>
    <row r="212" spans="2:10">
      <c r="B212" s="91" t="s">
        <v>94</v>
      </c>
      <c r="C212" s="91"/>
      <c r="D212" s="82">
        <v>50000</v>
      </c>
      <c r="E212" s="70">
        <v>13933537.35</v>
      </c>
      <c r="F212" s="70"/>
      <c r="G212" s="84">
        <f>SUM(D212:F212)</f>
        <v>13983537.35</v>
      </c>
    </row>
    <row r="213" spans="2:10" ht="15">
      <c r="B213" s="92" t="s">
        <v>90</v>
      </c>
      <c r="C213" s="92"/>
      <c r="D213" s="83"/>
      <c r="E213" s="71"/>
      <c r="F213" s="70">
        <v>3450463.8</v>
      </c>
      <c r="G213" s="84">
        <f t="shared" ref="G213:G223" si="0">SUM(D213:F213)</f>
        <v>3450463.8</v>
      </c>
    </row>
    <row r="214" spans="2:10" ht="15">
      <c r="B214" s="92" t="s">
        <v>108</v>
      </c>
      <c r="C214" s="92"/>
      <c r="D214" s="83"/>
      <c r="E214" s="71">
        <v>3450463.8</v>
      </c>
      <c r="F214" s="71">
        <v>-3450463.8</v>
      </c>
      <c r="G214" s="84">
        <f t="shared" si="0"/>
        <v>0</v>
      </c>
    </row>
    <row r="215" spans="2:10" ht="15">
      <c r="B215" s="92" t="s">
        <v>109</v>
      </c>
      <c r="C215" s="92"/>
      <c r="D215" s="83"/>
      <c r="E215" s="71">
        <v>2529969.0299999998</v>
      </c>
      <c r="F215" s="70"/>
      <c r="G215" s="84">
        <f t="shared" si="0"/>
        <v>2529969.0299999998</v>
      </c>
      <c r="J215" s="13"/>
    </row>
    <row r="216" spans="2:10">
      <c r="B216" s="91" t="s">
        <v>110</v>
      </c>
      <c r="C216" s="91"/>
      <c r="D216" s="82">
        <f>SUM(D212:D215)</f>
        <v>50000</v>
      </c>
      <c r="E216" s="70">
        <f>SUM(E212:E215)</f>
        <v>19913970.18</v>
      </c>
      <c r="F216" s="70">
        <f>SUM(F212:F215)</f>
        <v>0</v>
      </c>
      <c r="G216" s="84">
        <f t="shared" si="0"/>
        <v>19963970.18</v>
      </c>
      <c r="J216" s="13"/>
    </row>
    <row r="217" spans="2:10" ht="15">
      <c r="B217" s="92" t="s">
        <v>90</v>
      </c>
      <c r="C217" s="92"/>
      <c r="D217" s="82" t="s">
        <v>42</v>
      </c>
      <c r="E217" s="70" t="s">
        <v>42</v>
      </c>
      <c r="F217" s="71">
        <v>20043145.66</v>
      </c>
      <c r="G217" s="84">
        <f t="shared" si="0"/>
        <v>20043145.66</v>
      </c>
      <c r="J217" s="14"/>
    </row>
    <row r="218" spans="2:10" ht="15">
      <c r="B218" s="92" t="s">
        <v>108</v>
      </c>
      <c r="C218" s="92"/>
      <c r="D218" s="82" t="s">
        <v>42</v>
      </c>
      <c r="E218" s="71">
        <v>20043145.66</v>
      </c>
      <c r="F218" s="71">
        <v>-20043145.66</v>
      </c>
      <c r="G218" s="84">
        <f t="shared" si="0"/>
        <v>0</v>
      </c>
      <c r="J218" s="85" t="s">
        <v>29</v>
      </c>
    </row>
    <row r="219" spans="2:10" ht="15">
      <c r="B219" s="92" t="s">
        <v>111</v>
      </c>
      <c r="C219" s="92"/>
      <c r="D219" s="83">
        <v>13698706.73</v>
      </c>
      <c r="E219" s="71">
        <v>-13698706.73</v>
      </c>
      <c r="F219" s="71">
        <v>0</v>
      </c>
      <c r="G219" s="84">
        <f t="shared" si="0"/>
        <v>0</v>
      </c>
      <c r="H219" s="23" t="s">
        <v>29</v>
      </c>
      <c r="J219" s="13"/>
    </row>
    <row r="220" spans="2:10">
      <c r="B220" s="91" t="s">
        <v>112</v>
      </c>
      <c r="C220" s="91"/>
      <c r="D220" s="82">
        <f>SUM(D216:D219)</f>
        <v>13748706.73</v>
      </c>
      <c r="E220" s="70">
        <f>SUM(E216:E219)</f>
        <v>26258409.110000003</v>
      </c>
      <c r="F220" s="70">
        <f>SUM(F216:F219)</f>
        <v>0</v>
      </c>
      <c r="G220" s="84">
        <f t="shared" si="0"/>
        <v>40007115.840000004</v>
      </c>
      <c r="J220" s="13"/>
    </row>
    <row r="221" spans="2:10" ht="15">
      <c r="B221" s="92" t="s">
        <v>90</v>
      </c>
      <c r="C221" s="92"/>
      <c r="D221" s="83"/>
      <c r="E221" s="71"/>
      <c r="F221" s="71">
        <v>10834352.390000001</v>
      </c>
      <c r="G221" s="84">
        <f t="shared" si="0"/>
        <v>10834352.390000001</v>
      </c>
      <c r="J221" s="13"/>
    </row>
    <row r="222" spans="2:10" ht="15">
      <c r="B222" s="92" t="s">
        <v>108</v>
      </c>
      <c r="C222" s="92"/>
      <c r="D222" s="83"/>
      <c r="E222" s="71">
        <v>10834352.390000001</v>
      </c>
      <c r="F222" s="71">
        <v>-10834352.390000001</v>
      </c>
      <c r="G222" s="84">
        <f t="shared" si="0"/>
        <v>0</v>
      </c>
      <c r="J222" s="13"/>
    </row>
    <row r="223" spans="2:10">
      <c r="B223" s="91" t="s">
        <v>113</v>
      </c>
      <c r="C223" s="91"/>
      <c r="D223" s="82">
        <f>SUM(D220:D222)</f>
        <v>13748706.73</v>
      </c>
      <c r="E223" s="70">
        <f>SUM(E220:E222)</f>
        <v>37092761.5</v>
      </c>
      <c r="F223" s="70">
        <f>SUM(F220:F222)</f>
        <v>0</v>
      </c>
      <c r="G223" s="86">
        <f t="shared" si="0"/>
        <v>50841468.230000004</v>
      </c>
      <c r="J223" s="13"/>
    </row>
    <row r="224" spans="2:10">
      <c r="B224" s="1" t="s">
        <v>115</v>
      </c>
      <c r="D224" s="1"/>
      <c r="E224" s="9"/>
      <c r="J224" s="14"/>
    </row>
    <row r="225" spans="2:10">
      <c r="D225" s="1"/>
      <c r="J225" s="14"/>
    </row>
    <row r="226" spans="2:10">
      <c r="B226" s="1" t="s">
        <v>116</v>
      </c>
      <c r="D226" s="1"/>
      <c r="E226" s="2" t="s">
        <v>118</v>
      </c>
      <c r="J226" s="13"/>
    </row>
    <row r="227" spans="2:10">
      <c r="B227" s="1" t="s">
        <v>117</v>
      </c>
      <c r="D227" s="1"/>
      <c r="E227" s="2" t="s">
        <v>119</v>
      </c>
      <c r="F227" s="9"/>
      <c r="J227" s="13"/>
    </row>
    <row r="228" spans="2:10">
      <c r="B228" s="1" t="s">
        <v>31</v>
      </c>
      <c r="D228" s="47"/>
      <c r="E228" s="72" t="s">
        <v>120</v>
      </c>
      <c r="F228" s="98"/>
      <c r="J228" s="14"/>
    </row>
    <row r="229" spans="2:10">
      <c r="D229" s="47"/>
      <c r="E229" s="2"/>
      <c r="F229" s="98"/>
      <c r="J229" s="13"/>
    </row>
    <row r="230" spans="2:10">
      <c r="J230" s="13"/>
    </row>
    <row r="231" spans="2:10">
      <c r="F231" s="97"/>
      <c r="J231" s="14"/>
    </row>
    <row r="232" spans="2:10">
      <c r="F232" s="97"/>
      <c r="J232" s="14"/>
    </row>
    <row r="233" spans="2:10">
      <c r="C233" s="77"/>
      <c r="D233" s="47"/>
      <c r="E233" s="74"/>
      <c r="F233" s="74"/>
      <c r="J233" s="14"/>
    </row>
    <row r="234" spans="2:10">
      <c r="C234" s="78"/>
      <c r="D234" s="47"/>
      <c r="E234" s="75"/>
      <c r="F234" s="17"/>
      <c r="J234" s="14"/>
    </row>
    <row r="235" spans="2:10">
      <c r="C235" s="78"/>
      <c r="D235" s="77"/>
      <c r="E235" s="17"/>
      <c r="F235" s="17"/>
      <c r="J235" s="14"/>
    </row>
    <row r="236" spans="2:10">
      <c r="B236" s="30"/>
      <c r="E236" s="8"/>
      <c r="F236" s="8"/>
      <c r="J236" s="14"/>
    </row>
    <row r="237" spans="2:10">
      <c r="B237" s="30"/>
      <c r="E237" s="8"/>
      <c r="F237" s="8"/>
      <c r="J237" s="14"/>
    </row>
    <row r="238" spans="2:10">
      <c r="E238" s="8"/>
      <c r="F238" s="8"/>
      <c r="J238" s="13"/>
    </row>
    <row r="239" spans="2:10">
      <c r="B239" s="7"/>
      <c r="E239" s="5"/>
      <c r="J239" s="14"/>
    </row>
    <row r="240" spans="2:10">
      <c r="E240" s="1"/>
      <c r="J240" s="13"/>
    </row>
    <row r="241" spans="2:11">
      <c r="D241" s="15"/>
      <c r="E241" s="16"/>
    </row>
    <row r="242" spans="2:11">
      <c r="B242" s="21"/>
      <c r="E242" s="13"/>
    </row>
    <row r="243" spans="2:11">
      <c r="E243" s="10"/>
    </row>
    <row r="244" spans="2:11">
      <c r="C244" s="28"/>
      <c r="E244" s="28"/>
      <c r="F244" s="28"/>
      <c r="G244" s="28"/>
    </row>
    <row r="245" spans="2:11" ht="15">
      <c r="G245" s="58"/>
    </row>
    <row r="246" spans="2:11" ht="15">
      <c r="G246" s="66"/>
      <c r="K246" s="23" t="s">
        <v>29</v>
      </c>
    </row>
    <row r="247" spans="2:11" ht="15" customHeight="1">
      <c r="G247" s="67"/>
    </row>
    <row r="248" spans="2:11" ht="27.75" customHeight="1">
      <c r="G248" s="67"/>
    </row>
    <row r="249" spans="2:11">
      <c r="G249" s="68"/>
    </row>
    <row r="250" spans="2:11" ht="15">
      <c r="G250" s="69"/>
      <c r="J250" s="23" t="s">
        <v>29</v>
      </c>
    </row>
    <row r="251" spans="2:11" ht="15">
      <c r="G251" s="69"/>
    </row>
    <row r="252" spans="2:11" ht="15">
      <c r="G252" s="69"/>
    </row>
    <row r="253" spans="2:11">
      <c r="G253" s="68"/>
      <c r="H253" s="23" t="s">
        <v>29</v>
      </c>
    </row>
    <row r="254" spans="2:11" ht="15">
      <c r="G254" s="69"/>
    </row>
    <row r="255" spans="2:11" ht="15">
      <c r="G255" s="69"/>
    </row>
    <row r="256" spans="2:11" ht="15">
      <c r="G256" s="69"/>
      <c r="K256" s="23" t="s">
        <v>29</v>
      </c>
    </row>
    <row r="257" spans="1:17">
      <c r="G257" s="68"/>
    </row>
    <row r="258" spans="1:17" ht="15">
      <c r="G258" s="69"/>
    </row>
    <row r="259" spans="1:17" ht="15">
      <c r="G259" s="69"/>
    </row>
    <row r="260" spans="1:17">
      <c r="G260" s="68"/>
    </row>
    <row r="261" spans="1:17" ht="15">
      <c r="H261"/>
      <c r="I261"/>
      <c r="J261"/>
      <c r="K261"/>
      <c r="L261"/>
      <c r="M261"/>
      <c r="N261"/>
      <c r="O261"/>
      <c r="P261"/>
      <c r="Q261"/>
    </row>
    <row r="262" spans="1:17" ht="15">
      <c r="H262"/>
      <c r="I262"/>
      <c r="J262"/>
      <c r="K262"/>
      <c r="L262"/>
      <c r="M262"/>
      <c r="N262"/>
      <c r="O262"/>
      <c r="P262"/>
      <c r="Q262"/>
    </row>
    <row r="263" spans="1:17" ht="15">
      <c r="H263"/>
      <c r="I263"/>
      <c r="J263"/>
      <c r="K263"/>
      <c r="L263"/>
      <c r="M263"/>
      <c r="N263"/>
      <c r="O263"/>
      <c r="P263"/>
      <c r="Q263"/>
    </row>
    <row r="264" spans="1:17" ht="15">
      <c r="G264" s="4"/>
      <c r="H264"/>
      <c r="I264"/>
      <c r="J264"/>
      <c r="K264"/>
      <c r="L264"/>
      <c r="M264"/>
      <c r="N264"/>
      <c r="O264"/>
      <c r="P264"/>
      <c r="Q264"/>
    </row>
    <row r="265" spans="1:17" ht="15">
      <c r="G265" s="64"/>
      <c r="H265"/>
      <c r="I265"/>
      <c r="J265"/>
      <c r="K265"/>
      <c r="L265"/>
      <c r="M265"/>
      <c r="N265"/>
      <c r="O265"/>
      <c r="P265"/>
      <c r="Q265"/>
    </row>
    <row r="266" spans="1:17" ht="15">
      <c r="G266" s="64"/>
      <c r="H266"/>
      <c r="I266"/>
      <c r="J266"/>
      <c r="K266"/>
      <c r="L266"/>
      <c r="M266"/>
      <c r="N266"/>
      <c r="O266"/>
      <c r="P266"/>
      <c r="Q266"/>
    </row>
    <row r="268" spans="1:17" ht="15" customHeight="1">
      <c r="A268" s="64"/>
      <c r="G268" s="96"/>
    </row>
    <row r="269" spans="1:17" ht="15" customHeight="1">
      <c r="A269" s="64"/>
      <c r="G269" s="97"/>
    </row>
    <row r="270" spans="1:17" ht="15" customHeight="1">
      <c r="G270" s="74"/>
    </row>
    <row r="271" spans="1:17" ht="15" customHeight="1">
      <c r="G271" s="17"/>
    </row>
    <row r="272" spans="1:17" ht="15" customHeight="1">
      <c r="G272" s="17"/>
      <c r="O272" s="1" t="s">
        <v>29</v>
      </c>
    </row>
    <row r="273" spans="2:10" ht="15" customHeight="1">
      <c r="C273" s="78"/>
      <c r="D273" s="78"/>
      <c r="E273" s="17"/>
      <c r="F273" s="75"/>
      <c r="G273" s="17"/>
    </row>
    <row r="274" spans="2:10" ht="15" customHeight="1">
      <c r="B274" s="98"/>
      <c r="C274" s="74"/>
      <c r="D274" s="78"/>
      <c r="E274" s="74"/>
      <c r="F274" s="76"/>
      <c r="G274" s="74"/>
    </row>
    <row r="275" spans="2:10" ht="15" customHeight="1">
      <c r="B275" s="98"/>
      <c r="C275" s="78"/>
      <c r="D275" s="78"/>
      <c r="E275" s="75"/>
      <c r="F275" s="17"/>
      <c r="G275" s="17"/>
    </row>
    <row r="276" spans="2:10" ht="15" customHeight="1">
      <c r="B276" s="73"/>
      <c r="C276" s="15"/>
      <c r="D276" s="74"/>
      <c r="E276" s="17"/>
      <c r="F276" s="17"/>
      <c r="G276" s="17"/>
    </row>
    <row r="277" spans="2:10">
      <c r="C277" s="2"/>
      <c r="D277" s="78"/>
      <c r="E277" s="17"/>
      <c r="F277" s="75"/>
      <c r="G277" s="17"/>
    </row>
    <row r="278" spans="2:10" ht="15" customHeight="1">
      <c r="C278" s="76"/>
      <c r="D278" s="15"/>
      <c r="E278" s="74"/>
      <c r="F278" s="76"/>
      <c r="G278" s="74"/>
    </row>
    <row r="279" spans="2:10">
      <c r="B279" s="23"/>
    </row>
    <row r="280" spans="2:10">
      <c r="B280" s="73"/>
      <c r="D280" s="76"/>
    </row>
    <row r="281" spans="2:10">
      <c r="C281" s="7"/>
    </row>
    <row r="282" spans="2:10">
      <c r="D282" s="7"/>
      <c r="E282" s="7"/>
      <c r="F282" s="7"/>
      <c r="J282" s="18"/>
    </row>
    <row r="283" spans="2:10">
      <c r="B283" s="23"/>
      <c r="D283" s="7"/>
      <c r="E283" s="8"/>
      <c r="F283" s="8"/>
      <c r="J283" s="15"/>
    </row>
    <row r="284" spans="2:10">
      <c r="B284" s="73"/>
      <c r="E284" s="8"/>
      <c r="F284" s="8"/>
      <c r="J284" s="15"/>
    </row>
    <row r="285" spans="2:10" ht="15">
      <c r="E285" s="8"/>
      <c r="F285" s="8"/>
      <c r="G285"/>
      <c r="J285" s="29" t="s">
        <v>29</v>
      </c>
    </row>
    <row r="286" spans="2:10" ht="15">
      <c r="E286" s="8"/>
      <c r="F286" s="8"/>
      <c r="G286"/>
      <c r="J286" s="15"/>
    </row>
    <row r="287" spans="2:10" ht="15">
      <c r="B287" s="7"/>
      <c r="C287"/>
      <c r="E287"/>
      <c r="F287"/>
      <c r="G287"/>
      <c r="J287" s="15"/>
    </row>
    <row r="288" spans="2:10" ht="15">
      <c r="C288"/>
      <c r="E288"/>
      <c r="F288"/>
      <c r="G288"/>
      <c r="J288" s="15"/>
    </row>
    <row r="289" spans="1:11" ht="15">
      <c r="A289"/>
      <c r="C289"/>
      <c r="D289" s="65"/>
      <c r="E289"/>
      <c r="F289"/>
      <c r="G289"/>
      <c r="J289" s="15"/>
    </row>
    <row r="290" spans="1:11" ht="15">
      <c r="A290"/>
      <c r="B290" s="21"/>
      <c r="C290"/>
      <c r="D290" s="65"/>
      <c r="E290"/>
      <c r="F290"/>
      <c r="G290"/>
      <c r="J290" s="15"/>
    </row>
    <row r="291" spans="1:11" ht="15">
      <c r="A291"/>
      <c r="C291"/>
      <c r="D291" s="65"/>
      <c r="E291"/>
      <c r="F291"/>
      <c r="G291"/>
      <c r="J291" s="15"/>
    </row>
    <row r="292" spans="1:11" ht="15">
      <c r="A292"/>
      <c r="C292"/>
      <c r="D292" s="65"/>
      <c r="E292"/>
      <c r="F292"/>
      <c r="G292"/>
      <c r="J292" s="15"/>
    </row>
    <row r="293" spans="1:11" ht="15">
      <c r="A293"/>
      <c r="C293"/>
      <c r="D293" s="65"/>
      <c r="E293"/>
      <c r="F293"/>
      <c r="G293"/>
      <c r="J293" s="15"/>
    </row>
    <row r="294" spans="1:11" ht="15">
      <c r="A294"/>
      <c r="B294" s="21"/>
      <c r="C294"/>
      <c r="D294" s="65"/>
      <c r="E294"/>
      <c r="F294"/>
      <c r="J294" s="15"/>
    </row>
    <row r="295" spans="1:11" ht="15">
      <c r="A295"/>
      <c r="D295" s="65"/>
      <c r="E295"/>
      <c r="F295"/>
      <c r="J295" s="15" t="s">
        <v>29</v>
      </c>
    </row>
    <row r="296" spans="1:11" ht="15">
      <c r="A296"/>
      <c r="B296"/>
      <c r="J296" s="15"/>
      <c r="K296" s="2"/>
    </row>
    <row r="297" spans="1:11" ht="15">
      <c r="A297"/>
      <c r="B297"/>
      <c r="J297" s="15"/>
      <c r="K297" s="2"/>
    </row>
    <row r="298" spans="1:11" ht="15">
      <c r="B298"/>
      <c r="J298" s="15"/>
      <c r="K298" s="2"/>
    </row>
    <row r="299" spans="1:11" ht="15">
      <c r="B299"/>
      <c r="J299" s="15"/>
      <c r="K299" s="2"/>
    </row>
    <row r="300" spans="1:11" ht="15">
      <c r="B300"/>
      <c r="J300" s="15"/>
      <c r="K300" s="2"/>
    </row>
    <row r="301" spans="1:11" ht="15">
      <c r="B301"/>
      <c r="J301" s="15"/>
      <c r="K301" s="2"/>
    </row>
    <row r="302" spans="1:11" ht="15">
      <c r="B302"/>
      <c r="J302" s="15"/>
      <c r="K302" s="2"/>
    </row>
    <row r="303" spans="1:11" ht="15">
      <c r="B303"/>
      <c r="J303" s="15"/>
      <c r="K303" s="2"/>
    </row>
    <row r="304" spans="1:11">
      <c r="E304" s="19"/>
      <c r="J304" s="20"/>
      <c r="K304" s="11"/>
    </row>
    <row r="305" spans="5:5">
      <c r="E305" s="19"/>
    </row>
    <row r="306" spans="5:5">
      <c r="E306" s="19"/>
    </row>
    <row r="307" spans="5:5">
      <c r="E307" s="19"/>
    </row>
    <row r="308" spans="5:5">
      <c r="E308" s="19"/>
    </row>
  </sheetData>
  <mergeCells count="26">
    <mergeCell ref="G268:G269"/>
    <mergeCell ref="B274:B275"/>
    <mergeCell ref="F228:F229"/>
    <mergeCell ref="F231:F232"/>
    <mergeCell ref="B222:C222"/>
    <mergeCell ref="B223:C223"/>
    <mergeCell ref="G210:G211"/>
    <mergeCell ref="D58:F58"/>
    <mergeCell ref="B217:C217"/>
    <mergeCell ref="B218:C218"/>
    <mergeCell ref="B219:C219"/>
    <mergeCell ref="B220:C220"/>
    <mergeCell ref="B221:C221"/>
    <mergeCell ref="B212:C212"/>
    <mergeCell ref="B213:C213"/>
    <mergeCell ref="B214:C214"/>
    <mergeCell ref="B215:C215"/>
    <mergeCell ref="B216:C216"/>
    <mergeCell ref="B6:F6"/>
    <mergeCell ref="B5:F5"/>
    <mergeCell ref="A138:F138"/>
    <mergeCell ref="D210:D211"/>
    <mergeCell ref="B198:G198"/>
    <mergeCell ref="B210:C211"/>
    <mergeCell ref="F210:F211"/>
    <mergeCell ref="E210:E211"/>
  </mergeCells>
  <pageMargins left="0.7" right="0.7" top="0.75" bottom="0.75" header="0.511811023622047" footer="0.511811023622047"/>
  <pageSetup paperSize="9" scale="37" orientation="portrait" horizontalDpi="300" verticalDpi="300"/>
  <rowBreaks count="4" manualBreakCount="4">
    <brk id="129" max="16383" man="1"/>
    <brk id="191" max="16383" man="1"/>
    <brk id="238" max="16383" man="1"/>
    <brk id="25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1ºtrim.2025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Daniel de Souza</dc:creator>
  <cp:lastModifiedBy>edesiocf@yahoo.com.br</cp:lastModifiedBy>
  <cp:revision>3</cp:revision>
  <dcterms:created xsi:type="dcterms:W3CDTF">2015-06-05T18:19:00Z</dcterms:created>
  <dcterms:modified xsi:type="dcterms:W3CDTF">2026-05-16T20:58:12Z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8444E75E2A7C4BDA9A003C06C67F4A16_13</vt:lpwstr>
  </property>
  <property fmtid="{D5CDD505-2E9C-101B-9397-08002B2CF9AE}" pid="3" name="KSOProductBuildVer">
    <vt:lpwstr>1046-12.1.0.26372</vt:lpwstr>
  </property>
  <property fmtid="{D5CDD505-2E9C-101B-9397-08002B2CF9AE}" pid="4" name="CalculationRule">
    <vt:i4>0</vt:i4>
  </property>
</Properties>
</file>